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 tabRatio="680"/>
  </bookViews>
  <sheets>
    <sheet name="1.1." sheetId="1" r:id="rId1"/>
    <sheet name="1.2." sheetId="2" r:id="rId2"/>
    <sheet name="1.3." sheetId="3" r:id="rId3"/>
    <sheet name="1.4." sheetId="4" r:id="rId4"/>
    <sheet name="1.5." sheetId="5" r:id="rId5"/>
    <sheet name="2.1." sheetId="11" r:id="rId6"/>
    <sheet name="2.2." sheetId="12" r:id="rId7"/>
    <sheet name="2.3." sheetId="13" r:id="rId8"/>
    <sheet name="2.4." sheetId="14" r:id="rId9"/>
    <sheet name="2.5." sheetId="15" r:id="rId10"/>
    <sheet name="3.1." sheetId="7" r:id="rId11"/>
    <sheet name="3.2." sheetId="6" r:id="rId12"/>
    <sheet name="3.3." sheetId="8" r:id="rId13"/>
    <sheet name="3.4." sheetId="9" r:id="rId14"/>
    <sheet name="3.5." sheetId="10" r:id="rId15"/>
    <sheet name="4.1." sheetId="16" r:id="rId16"/>
    <sheet name="4.2." sheetId="17" r:id="rId17"/>
    <sheet name="4.3." sheetId="18" r:id="rId18"/>
    <sheet name="4.4." sheetId="19" r:id="rId19"/>
    <sheet name="4.5." sheetId="20" r:id="rId20"/>
  </sheets>
  <calcPr calcId="144525" refMode="R1C1"/>
</workbook>
</file>

<file path=xl/calcChain.xml><?xml version="1.0" encoding="utf-8"?>
<calcChain xmlns="http://schemas.openxmlformats.org/spreadsheetml/2006/main">
  <c r="C13" i="6" l="1"/>
  <c r="E14" i="13"/>
  <c r="C14" i="13"/>
  <c r="C13" i="20" l="1"/>
  <c r="C13" i="11"/>
  <c r="C15" i="19" l="1"/>
  <c r="C13" i="18"/>
  <c r="C13" i="17"/>
  <c r="C14" i="16"/>
  <c r="C13" i="10"/>
  <c r="C13" i="9"/>
  <c r="C14" i="8"/>
  <c r="C14" i="7"/>
  <c r="C13" i="15"/>
  <c r="C13" i="14"/>
  <c r="C14" i="12"/>
  <c r="C13" i="5"/>
  <c r="C13" i="4"/>
  <c r="C13" i="3"/>
  <c r="C13" i="2"/>
  <c r="C14" i="1"/>
  <c r="E13" i="4"/>
  <c r="H13" i="4"/>
  <c r="E13" i="5"/>
  <c r="H14" i="1"/>
  <c r="G14" i="1"/>
  <c r="F14" i="1"/>
  <c r="E14" i="1"/>
  <c r="K17" i="20" l="1"/>
  <c r="E14" i="7" l="1"/>
  <c r="I13" i="2" l="1"/>
  <c r="P17" i="20"/>
  <c r="O17" i="20"/>
  <c r="N17" i="20"/>
  <c r="M17" i="20"/>
  <c r="L17" i="20"/>
  <c r="J17" i="20"/>
  <c r="I17" i="20"/>
  <c r="J13" i="20"/>
  <c r="P15" i="19"/>
  <c r="O15" i="19"/>
  <c r="N15" i="19"/>
  <c r="M15" i="19"/>
  <c r="L15" i="19"/>
  <c r="K15" i="19"/>
  <c r="J15" i="19"/>
  <c r="I15" i="19"/>
  <c r="P13" i="18"/>
  <c r="O13" i="18"/>
  <c r="N13" i="18"/>
  <c r="M13" i="18"/>
  <c r="L13" i="18"/>
  <c r="K13" i="18"/>
  <c r="J13" i="18"/>
  <c r="I13" i="18"/>
  <c r="H13" i="18"/>
  <c r="G13" i="18"/>
  <c r="F13" i="18"/>
  <c r="E13" i="18"/>
  <c r="P13" i="17"/>
  <c r="O13" i="17"/>
  <c r="N13" i="17"/>
  <c r="M13" i="17"/>
  <c r="G13" i="17"/>
  <c r="K13" i="17"/>
  <c r="I13" i="17"/>
  <c r="J13" i="17"/>
  <c r="P14" i="16"/>
  <c r="O14" i="16"/>
  <c r="N14" i="16"/>
  <c r="M14" i="16"/>
  <c r="L14" i="16"/>
  <c r="K14" i="16"/>
  <c r="J14" i="16"/>
  <c r="I14" i="16"/>
  <c r="P13" i="10"/>
  <c r="O13" i="10"/>
  <c r="N13" i="10"/>
  <c r="M13" i="10"/>
  <c r="L13" i="10"/>
  <c r="K13" i="10"/>
  <c r="J13" i="10"/>
  <c r="I13" i="10"/>
  <c r="P13" i="9"/>
  <c r="O13" i="9"/>
  <c r="N13" i="9"/>
  <c r="M13" i="9"/>
  <c r="L13" i="9"/>
  <c r="K13" i="9"/>
  <c r="J13" i="9"/>
  <c r="I13" i="9"/>
  <c r="E14" i="8"/>
  <c r="F14" i="8"/>
  <c r="G14" i="8"/>
  <c r="H14" i="8"/>
  <c r="P14" i="8"/>
  <c r="O14" i="8"/>
  <c r="N14" i="8"/>
  <c r="M14" i="8"/>
  <c r="L14" i="8"/>
  <c r="K14" i="8"/>
  <c r="J14" i="8"/>
  <c r="O13" i="6"/>
  <c r="N13" i="6"/>
  <c r="M13" i="6"/>
  <c r="L13" i="6"/>
  <c r="K13" i="6"/>
  <c r="J13" i="6"/>
  <c r="I13" i="6"/>
  <c r="P14" i="7"/>
  <c r="O14" i="7"/>
  <c r="N14" i="7"/>
  <c r="M14" i="7"/>
  <c r="L14" i="7"/>
  <c r="K14" i="7"/>
  <c r="J14" i="7"/>
  <c r="I14" i="7"/>
  <c r="H14" i="7"/>
  <c r="J13" i="15"/>
  <c r="J13" i="14"/>
  <c r="K14" i="13"/>
  <c r="J14" i="13"/>
  <c r="K14" i="12"/>
  <c r="I14" i="12"/>
  <c r="J14" i="12"/>
  <c r="L13" i="11"/>
  <c r="K13" i="11"/>
  <c r="J13" i="11"/>
  <c r="K13" i="5"/>
  <c r="J13" i="5"/>
  <c r="I13" i="5"/>
  <c r="L13" i="4"/>
  <c r="I13" i="4"/>
  <c r="J13" i="4"/>
  <c r="P14" i="12"/>
  <c r="O14" i="12"/>
  <c r="N14" i="12"/>
  <c r="M14" i="12"/>
  <c r="L14" i="12"/>
  <c r="L13" i="5"/>
  <c r="H13" i="5"/>
  <c r="G13" i="5"/>
  <c r="F13" i="5"/>
  <c r="P13" i="20"/>
  <c r="O13" i="20"/>
  <c r="N13" i="20"/>
  <c r="M13" i="20"/>
  <c r="L13" i="20"/>
  <c r="K13" i="20"/>
  <c r="I13" i="20"/>
  <c r="L13" i="17"/>
  <c r="I14" i="8"/>
  <c r="P13" i="6"/>
  <c r="P13" i="15"/>
  <c r="O13" i="15"/>
  <c r="N13" i="15"/>
  <c r="M13" i="15"/>
  <c r="L13" i="15"/>
  <c r="K13" i="15"/>
  <c r="I13" i="15"/>
  <c r="P13" i="14"/>
  <c r="O13" i="14"/>
  <c r="N13" i="14"/>
  <c r="M13" i="14"/>
  <c r="L13" i="14"/>
  <c r="K13" i="14"/>
  <c r="I13" i="14"/>
  <c r="P14" i="13"/>
  <c r="O14" i="13"/>
  <c r="N14" i="13"/>
  <c r="M14" i="13"/>
  <c r="L14" i="13"/>
  <c r="I14" i="13"/>
  <c r="P13" i="11"/>
  <c r="O13" i="11"/>
  <c r="N13" i="11"/>
  <c r="M13" i="11"/>
  <c r="I13" i="11"/>
  <c r="P13" i="5"/>
  <c r="O13" i="5"/>
  <c r="N13" i="5"/>
  <c r="M13" i="5"/>
  <c r="P13" i="4"/>
  <c r="O13" i="4"/>
  <c r="N13" i="4"/>
  <c r="M13" i="4"/>
  <c r="K13" i="4"/>
  <c r="P13" i="3"/>
  <c r="O13" i="3"/>
  <c r="N13" i="3"/>
  <c r="M13" i="3"/>
  <c r="L13" i="3"/>
  <c r="K13" i="3"/>
  <c r="J13" i="3"/>
  <c r="I13" i="3"/>
  <c r="P13" i="2"/>
  <c r="O13" i="2"/>
  <c r="N13" i="2"/>
  <c r="M13" i="2"/>
  <c r="L13" i="2"/>
  <c r="K13" i="2"/>
  <c r="P14" i="1"/>
  <c r="N14" i="1"/>
  <c r="O14" i="1"/>
  <c r="M14" i="1"/>
  <c r="L14" i="1"/>
  <c r="K14" i="1"/>
  <c r="J14" i="1"/>
  <c r="I14" i="1"/>
  <c r="J13" i="2"/>
  <c r="I14" i="20" l="1"/>
  <c r="I15" i="20" s="1"/>
  <c r="K14" i="20"/>
  <c r="K15" i="20" s="1"/>
  <c r="J14" i="20"/>
  <c r="J15" i="20" s="1"/>
  <c r="M14" i="20"/>
  <c r="M15" i="20" s="1"/>
  <c r="L14" i="20"/>
  <c r="L15" i="20" s="1"/>
  <c r="P14" i="20"/>
  <c r="P15" i="20" s="1"/>
  <c r="N14" i="20"/>
  <c r="N15" i="20" s="1"/>
  <c r="O14" i="20"/>
  <c r="O15" i="20" s="1"/>
  <c r="H14" i="12"/>
  <c r="G14" i="12"/>
  <c r="F14" i="12"/>
  <c r="E14" i="12"/>
  <c r="F13" i="11" l="1"/>
  <c r="E13" i="11"/>
  <c r="H13" i="20"/>
  <c r="H17" i="20"/>
  <c r="G17" i="20"/>
  <c r="F17" i="20"/>
  <c r="E17" i="20"/>
  <c r="H15" i="19"/>
  <c r="G15" i="19"/>
  <c r="F15" i="19"/>
  <c r="E15" i="19"/>
  <c r="H13" i="17"/>
  <c r="F13" i="17"/>
  <c r="E13" i="17"/>
  <c r="H14" i="16"/>
  <c r="G14" i="16"/>
  <c r="F14" i="16"/>
  <c r="E14" i="16"/>
  <c r="G13" i="20"/>
  <c r="F13" i="20"/>
  <c r="E13" i="20"/>
  <c r="G13" i="10" l="1"/>
  <c r="F13" i="10"/>
  <c r="E13" i="10"/>
  <c r="F14" i="7" l="1"/>
  <c r="H13" i="15" l="1"/>
  <c r="G13" i="15"/>
  <c r="F13" i="15"/>
  <c r="E13" i="15"/>
  <c r="H13" i="14"/>
  <c r="G13" i="14"/>
  <c r="F13" i="14"/>
  <c r="E13" i="14"/>
  <c r="H14" i="13"/>
  <c r="G14" i="13"/>
  <c r="F14" i="13"/>
  <c r="H13" i="11"/>
  <c r="G13" i="11"/>
  <c r="E13" i="2" l="1"/>
  <c r="H13" i="10" l="1"/>
  <c r="H13" i="9"/>
  <c r="G13" i="9"/>
  <c r="F13" i="9"/>
  <c r="E13" i="9"/>
  <c r="G14" i="7"/>
  <c r="H13" i="6"/>
  <c r="G13" i="6"/>
  <c r="F13" i="6"/>
  <c r="E13" i="6"/>
  <c r="G13" i="4"/>
  <c r="F13" i="4"/>
  <c r="H13" i="3"/>
  <c r="G13" i="3"/>
  <c r="F13" i="3"/>
  <c r="E13" i="3"/>
  <c r="H13" i="2"/>
  <c r="H14" i="20" s="1"/>
  <c r="H15" i="20" s="1"/>
  <c r="G13" i="2"/>
  <c r="F13" i="2"/>
  <c r="G14" i="20" l="1"/>
  <c r="G15" i="20" s="1"/>
  <c r="F14" i="20"/>
  <c r="F15" i="20" s="1"/>
  <c r="E14" i="20"/>
  <c r="E15" i="20" s="1"/>
  <c r="F16" i="20" l="1"/>
  <c r="G16" i="20"/>
  <c r="E16" i="20"/>
</calcChain>
</file>

<file path=xl/sharedStrings.xml><?xml version="1.0" encoding="utf-8"?>
<sst xmlns="http://schemas.openxmlformats.org/spreadsheetml/2006/main" count="871" uniqueCount="111">
  <si>
    <t>Рацион: Школа (средние)</t>
  </si>
  <si>
    <t>Сезон:</t>
  </si>
  <si>
    <t>Наименование сборника рецептур: Сборник рецептур на продукцию для обучающихся во всех образовательных учреждениях (СТН)                                                                                                                               (Москва, 2011г., под.ред. М.П. Могильного)</t>
  </si>
  <si>
    <t>Пищевые вещества (г)</t>
  </si>
  <si>
    <t>Энерге-
тическая ценность (ккал)</t>
  </si>
  <si>
    <t>Б</t>
  </si>
  <si>
    <t>Ж</t>
  </si>
  <si>
    <t>У</t>
  </si>
  <si>
    <t>Завтрак</t>
  </si>
  <si>
    <t>Рис с овощами</t>
  </si>
  <si>
    <t>Чай с сахаром</t>
  </si>
  <si>
    <t>-</t>
  </si>
  <si>
    <t>ПР</t>
  </si>
  <si>
    <t>Сыр порциями</t>
  </si>
  <si>
    <t xml:space="preserve">Масло сливочное </t>
  </si>
  <si>
    <t>Омлет натуральный</t>
  </si>
  <si>
    <t>Чай с лимоном</t>
  </si>
  <si>
    <t>Капуста тушеная</t>
  </si>
  <si>
    <t>Плов из говядины</t>
  </si>
  <si>
    <t>Соотношение белков, жиров и углеводов</t>
  </si>
  <si>
    <t>Отклонение</t>
  </si>
  <si>
    <t xml:space="preserve">Приложение 2 к СанПиН 2.4.5.2409-08     </t>
  </si>
  <si>
    <t>Примерное меню пищевая ценность приготовляемых блюд</t>
  </si>
  <si>
    <t>День:</t>
  </si>
  <si>
    <t>Понедельник</t>
  </si>
  <si>
    <t>Неделя:</t>
  </si>
  <si>
    <t>Прием пищи, наименование блюда</t>
  </si>
  <si>
    <t>Масса порции, г</t>
  </si>
  <si>
    <t>Вторник</t>
  </si>
  <si>
    <t>Примерное меню пищевая ценность приготовляемых блюд (лист 2)</t>
  </si>
  <si>
    <t>Примерное меню пищевая ценность приготовляемых блюд (лист 3)</t>
  </si>
  <si>
    <t>Примерное меню пищевая ценность приготовляемых блюд (лист 4)</t>
  </si>
  <si>
    <t>Четверг</t>
  </si>
  <si>
    <t>Среда</t>
  </si>
  <si>
    <t>Примерное меню пищевая ценность приготовляемых блюд (лист 5)</t>
  </si>
  <si>
    <t>Пятница</t>
  </si>
  <si>
    <t>Примерное меню пищевая ценность приготовляемых блюд (лист 6)</t>
  </si>
  <si>
    <t>Примерное меню пищевая ценность приготовляемых блюд (лист 7)</t>
  </si>
  <si>
    <t>Примерное меню пищевая ценность приготовляемых блюд (лист 8)</t>
  </si>
  <si>
    <t>Примерное меню пищевая ценность приготовляемых блюд (лист 9)</t>
  </si>
  <si>
    <t>Примерное меню пищевая ценность приготовляемых блюд (лист 10)</t>
  </si>
  <si>
    <t>Яблоко</t>
  </si>
  <si>
    <t>Груша</t>
  </si>
  <si>
    <t>Каша вязкая молочная из геркулеса</t>
  </si>
  <si>
    <t>Запеканка творожная с повидлом</t>
  </si>
  <si>
    <t>Напиток яблочный</t>
  </si>
  <si>
    <t>Макароны отварные с сыром</t>
  </si>
  <si>
    <t>Бутерброд горячий с колбасой</t>
  </si>
  <si>
    <t>Каша гречневая молочная</t>
  </si>
  <si>
    <t>Птица, тушенная в соусе с овощами</t>
  </si>
  <si>
    <t>Примерное меню пищевая ценность приготовляемых блюд (лист 11)</t>
  </si>
  <si>
    <t>Примерное меню пищевая ценность приготовляемых блюд (лист 12)</t>
  </si>
  <si>
    <t>Примерное меню пищевая ценность приготовляемых блюд (лист 13)</t>
  </si>
  <si>
    <t>Примерное меню пищевая ценность приготовляемых блюд (лист 14)</t>
  </si>
  <si>
    <t>Примерное меню пищевая ценность приготовляемых блюд (лист 15)</t>
  </si>
  <si>
    <t>Примерное меню пищевая ценность приготовляемых блюд (лист 16)</t>
  </si>
  <si>
    <t>Примерное меню пищевая ценность приготовляемых блюд (лист 20)</t>
  </si>
  <si>
    <t>Примерное меню пищевая ценность приготовляемых блюд (лист 19)</t>
  </si>
  <si>
    <t>Примерное меню пищевая ценность приготовляемых блюд (лист 18)</t>
  </si>
  <si>
    <t>Примерное меню пищевая ценность приготовляемых блюд (лист 17)</t>
  </si>
  <si>
    <t>Норма (25% от среднесуточной нормы)</t>
  </si>
  <si>
    <t>Рыба тушеная в томате с овощами</t>
  </si>
  <si>
    <t>Картофельное пюре</t>
  </si>
  <si>
    <t>Какао на молоке</t>
  </si>
  <si>
    <t>Кофейный напиток на молоке</t>
  </si>
  <si>
    <t>Суп молочный с макаронными изделиями</t>
  </si>
  <si>
    <t>Макаронные изделия отварные с овощами</t>
  </si>
  <si>
    <t>Каша гречневая рассыпчатая</t>
  </si>
  <si>
    <t>Биточки из говядины с соусом</t>
  </si>
  <si>
    <t>Напиток из шиповника</t>
  </si>
  <si>
    <t>Каша пшенная</t>
  </si>
  <si>
    <t>Тефтели из говядины с соусом</t>
  </si>
  <si>
    <t>Котлетки из говядины с соусом</t>
  </si>
  <si>
    <t>Овощи порционные (огурцы)</t>
  </si>
  <si>
    <t>Тефтели рыбные с соусом</t>
  </si>
  <si>
    <t>239 /331</t>
  </si>
  <si>
    <t>Энергетическая и пищевая ценность за день</t>
  </si>
  <si>
    <t>Итоговая энергетическая и пищевая ценность за период</t>
  </si>
  <si>
    <t>Средняяэнергетическая и пищевая ценность за период</t>
  </si>
  <si>
    <t>В1</t>
  </si>
  <si>
    <t>С</t>
  </si>
  <si>
    <t>А</t>
  </si>
  <si>
    <t>Е</t>
  </si>
  <si>
    <t>Са</t>
  </si>
  <si>
    <t>Р</t>
  </si>
  <si>
    <t>Fe</t>
  </si>
  <si>
    <t>Витамины (мг)</t>
  </si>
  <si>
    <t>Минеральные вещества (мг)</t>
  </si>
  <si>
    <t>№ рец.</t>
  </si>
  <si>
    <t>Mg</t>
  </si>
  <si>
    <t>МАОУ "Лицей № 97 г. Челябинска"</t>
  </si>
  <si>
    <t>Батон</t>
  </si>
  <si>
    <t>Каша вязкая молочная из риса</t>
  </si>
  <si>
    <r>
      <t xml:space="preserve">Возрастная категория: </t>
    </r>
    <r>
      <rPr>
        <sz val="8"/>
        <rFont val="Arial"/>
        <family val="2"/>
        <charset val="204"/>
      </rPr>
      <t>7-11 лет</t>
    </r>
  </si>
  <si>
    <t>Запеканка творожная с молоком сгущенным</t>
  </si>
  <si>
    <t xml:space="preserve">Биточки рыбные </t>
  </si>
  <si>
    <t>Компот из груш</t>
  </si>
  <si>
    <t>Компот из свежезамороженных ягод</t>
  </si>
  <si>
    <t>Кофейный напиток с молоком</t>
  </si>
  <si>
    <t>Рулет с луком и яйцом</t>
  </si>
  <si>
    <t>Рагу из овощей</t>
  </si>
  <si>
    <t>Напиток клюквенный</t>
  </si>
  <si>
    <t xml:space="preserve">Птица отварная </t>
  </si>
  <si>
    <t>Напиток лимонный</t>
  </si>
  <si>
    <t>279 /331</t>
  </si>
  <si>
    <t>268 /331</t>
  </si>
  <si>
    <t xml:space="preserve">Каша молочная из манной крупы </t>
  </si>
  <si>
    <t>(+4,18)</t>
  </si>
  <si>
    <t>(+4,63)</t>
  </si>
  <si>
    <t>(+0,17)</t>
  </si>
  <si>
    <t>(+34,41)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</si>
</sst>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3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0" fillId="0" borderId="0" xfId="0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0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0" fillId="0" borderId="3" xfId="0" applyNumberFormat="1" applyFont="1" applyBorder="1" applyAlignment="1">
      <alignment horizontal="left" vertical="top"/>
    </xf>
    <xf numFmtId="0" fontId="0" fillId="0" borderId="5" xfId="0" applyNumberFormat="1" applyFont="1" applyBorder="1" applyAlignment="1">
      <alignment horizontal="left" vertical="top"/>
    </xf>
    <xf numFmtId="0" fontId="0" fillId="0" borderId="2" xfId="0" applyNumberFormat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2" fontId="0" fillId="2" borderId="2" xfId="0" applyNumberFormat="1" applyFont="1" applyFill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10" fillId="0" borderId="13" xfId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0" fillId="2" borderId="3" xfId="0" applyNumberFormat="1" applyFont="1" applyFill="1" applyBorder="1" applyAlignment="1">
      <alignment horizontal="left" vertical="top"/>
    </xf>
    <xf numFmtId="0" fontId="10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10" fillId="0" borderId="13" xfId="1" applyNumberFormat="1" applyFont="1" applyBorder="1" applyAlignment="1">
      <alignment horizontal="center" vertical="top"/>
    </xf>
    <xf numFmtId="2" fontId="10" fillId="0" borderId="14" xfId="1" applyNumberFormat="1" applyFont="1" applyBorder="1" applyAlignment="1">
      <alignment horizontal="center" vertical="top"/>
    </xf>
    <xf numFmtId="0" fontId="10" fillId="2" borderId="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top"/>
    </xf>
    <xf numFmtId="0" fontId="10" fillId="2" borderId="2" xfId="1" applyFont="1" applyFill="1" applyBorder="1" applyAlignment="1">
      <alignment wrapText="1"/>
    </xf>
    <xf numFmtId="0" fontId="3" fillId="0" borderId="1" xfId="0" applyNumberFormat="1" applyFont="1" applyBorder="1" applyAlignment="1"/>
    <xf numFmtId="0" fontId="3" fillId="0" borderId="0" xfId="0" applyNumberFormat="1" applyFont="1" applyAlignment="1"/>
    <xf numFmtId="0" fontId="0" fillId="2" borderId="3" xfId="0" applyNumberFormat="1" applyFont="1" applyFill="1" applyBorder="1" applyAlignment="1">
      <alignment horizontal="left" vertical="top" wrapText="1"/>
    </xf>
    <xf numFmtId="0" fontId="7" fillId="0" borderId="0" xfId="0" applyFont="1" applyAlignment="1"/>
    <xf numFmtId="0" fontId="3" fillId="0" borderId="3" xfId="0" applyNumberFormat="1" applyFont="1" applyBorder="1" applyAlignment="1">
      <alignment vertical="top"/>
    </xf>
    <xf numFmtId="0" fontId="3" fillId="0" borderId="4" xfId="0" applyNumberFormat="1" applyFont="1" applyBorder="1" applyAlignment="1">
      <alignment vertical="top"/>
    </xf>
    <xf numFmtId="0" fontId="0" fillId="0" borderId="3" xfId="0" applyNumberFormat="1" applyBorder="1" applyAlignment="1">
      <alignment horizontal="left" vertical="top"/>
    </xf>
    <xf numFmtId="0" fontId="0" fillId="2" borderId="0" xfId="0" applyFill="1"/>
    <xf numFmtId="1" fontId="0" fillId="2" borderId="2" xfId="0" applyNumberFormat="1" applyFont="1" applyFill="1" applyBorder="1" applyAlignment="1">
      <alignment horizontal="center" vertical="top"/>
    </xf>
    <xf numFmtId="0" fontId="0" fillId="2" borderId="3" xfId="0" applyNumberFormat="1" applyFill="1" applyBorder="1" applyAlignment="1">
      <alignment horizontal="left" vertical="top"/>
    </xf>
    <xf numFmtId="0" fontId="0" fillId="0" borderId="3" xfId="0" applyNumberFormat="1" applyBorder="1" applyAlignment="1">
      <alignment horizontal="left" vertical="top" wrapText="1"/>
    </xf>
    <xf numFmtId="2" fontId="0" fillId="2" borderId="2" xfId="0" applyNumberFormat="1" applyFill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 vertical="top"/>
    </xf>
    <xf numFmtId="0" fontId="0" fillId="2" borderId="3" xfId="0" applyNumberFormat="1" applyFill="1" applyBorder="1" applyAlignment="1">
      <alignment vertical="top" wrapText="1"/>
    </xf>
    <xf numFmtId="1" fontId="0" fillId="0" borderId="3" xfId="0" applyNumberFormat="1" applyFont="1" applyBorder="1" applyAlignment="1">
      <alignment horizontal="center" vertical="top"/>
    </xf>
    <xf numFmtId="1" fontId="0" fillId="0" borderId="5" xfId="0" applyNumberFormat="1" applyFont="1" applyBorder="1" applyAlignment="1">
      <alignment horizontal="center" vertical="top"/>
    </xf>
    <xf numFmtId="0" fontId="0" fillId="0" borderId="3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top"/>
    </xf>
    <xf numFmtId="0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wrapText="1"/>
    </xf>
    <xf numFmtId="1" fontId="0" fillId="2" borderId="3" xfId="0" applyNumberFormat="1" applyFont="1" applyFill="1" applyBorder="1" applyAlignment="1">
      <alignment horizontal="center" vertical="top"/>
    </xf>
    <xf numFmtId="1" fontId="0" fillId="2" borderId="15" xfId="0" applyNumberFormat="1" applyFont="1" applyFill="1" applyBorder="1" applyAlignment="1">
      <alignment horizontal="center" vertical="top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1" fontId="0" fillId="2" borderId="5" xfId="0" applyNumberFormat="1" applyFont="1" applyFill="1" applyBorder="1" applyAlignment="1">
      <alignment horizontal="center" vertical="top"/>
    </xf>
    <xf numFmtId="0" fontId="0" fillId="0" borderId="0" xfId="0" applyNumberFormat="1" applyAlignment="1">
      <alignment horizontal="left"/>
    </xf>
    <xf numFmtId="0" fontId="10" fillId="0" borderId="3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3" fillId="0" borderId="3" xfId="0" applyNumberFormat="1" applyFont="1" applyBorder="1" applyAlignment="1">
      <alignment horizontal="center" vertical="top"/>
    </xf>
    <xf numFmtId="0" fontId="3" fillId="0" borderId="4" xfId="0" applyNumberFormat="1" applyFont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0" fontId="6" fillId="0" borderId="4" xfId="0" applyNumberFormat="1" applyFont="1" applyBorder="1" applyAlignment="1">
      <alignment horizontal="center" vertical="top"/>
    </xf>
    <xf numFmtId="0" fontId="6" fillId="0" borderId="5" xfId="0" applyNumberFormat="1" applyFont="1" applyBorder="1" applyAlignment="1">
      <alignment horizontal="center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A4" sqref="A4:B4"/>
    </sheetView>
  </sheetViews>
  <sheetFormatPr defaultColWidth="9.140625" defaultRowHeight="15" customHeight="1" x14ac:dyDescent="0.25"/>
  <cols>
    <col min="1" max="1" width="7.140625" style="2" customWidth="1"/>
    <col min="2" max="2" width="32.140625" style="2" customWidth="1"/>
    <col min="3" max="3" width="7.140625" style="2" customWidth="1"/>
    <col min="4" max="4" width="7.7109375" style="2" customWidth="1"/>
    <col min="5" max="5" width="6.5703125" style="2" customWidth="1"/>
    <col min="6" max="6" width="6.42578125" style="2" customWidth="1"/>
    <col min="7" max="7" width="6.5703125" style="2" customWidth="1"/>
    <col min="8" max="8" width="16.42578125" style="2" customWidth="1"/>
    <col min="9" max="9" width="7.140625" style="14" customWidth="1"/>
    <col min="10" max="10" width="7.42578125" style="14" customWidth="1"/>
    <col min="11" max="11" width="6.5703125" style="14" customWidth="1"/>
    <col min="12" max="12" width="6.42578125" style="14" customWidth="1"/>
    <col min="13" max="13" width="6.85546875" style="14" customWidth="1"/>
    <col min="14" max="14" width="6.28515625" style="14" customWidth="1"/>
    <col min="15" max="15" width="6.85546875" style="14" customWidth="1"/>
    <col min="16" max="16" width="6.710937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64" t="s">
        <v>21</v>
      </c>
      <c r="L1" s="64"/>
      <c r="M1" s="64"/>
      <c r="N1" s="64"/>
      <c r="O1" s="64"/>
      <c r="P1" s="64"/>
    </row>
    <row r="2" spans="1:16" ht="25.5" customHeight="1" x14ac:dyDescent="0.25">
      <c r="A2" s="66" t="s">
        <v>22</v>
      </c>
      <c r="B2" s="66"/>
      <c r="C2" s="66"/>
      <c r="D2" s="66"/>
      <c r="E2" s="66"/>
      <c r="F2" s="66"/>
      <c r="G2" s="66"/>
      <c r="H2" s="66"/>
    </row>
    <row r="3" spans="1:16" ht="15" customHeight="1" x14ac:dyDescent="0.25">
      <c r="A3" s="3" t="s">
        <v>0</v>
      </c>
      <c r="D3" s="11" t="s">
        <v>23</v>
      </c>
      <c r="E3" s="12" t="s">
        <v>24</v>
      </c>
      <c r="F3" s="44"/>
      <c r="G3" s="44"/>
      <c r="H3" s="65" t="s">
        <v>1</v>
      </c>
      <c r="I3" s="65"/>
    </row>
    <row r="4" spans="1:16" ht="41.25" customHeight="1" x14ac:dyDescent="0.25">
      <c r="A4" s="67" t="s">
        <v>2</v>
      </c>
      <c r="B4" s="67"/>
      <c r="C4" s="15"/>
      <c r="D4" s="16" t="s">
        <v>25</v>
      </c>
      <c r="E4" s="13">
        <v>1</v>
      </c>
      <c r="F4" s="43"/>
      <c r="G4" s="43"/>
      <c r="H4" s="37"/>
      <c r="I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1.5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ht="15" customHeight="1" x14ac:dyDescent="0.25">
      <c r="A9" s="6">
        <v>204</v>
      </c>
      <c r="B9" s="4" t="s">
        <v>46</v>
      </c>
      <c r="C9" s="68">
        <v>200</v>
      </c>
      <c r="D9" s="69"/>
      <c r="E9" s="38">
        <v>16.920000000000002</v>
      </c>
      <c r="F9" s="38">
        <v>19.899999999999999</v>
      </c>
      <c r="G9" s="38">
        <v>59.03</v>
      </c>
      <c r="H9" s="39">
        <v>418</v>
      </c>
      <c r="I9" s="38">
        <v>0.1</v>
      </c>
      <c r="J9" s="9">
        <v>0.28000000000000003</v>
      </c>
      <c r="K9" s="38">
        <v>144</v>
      </c>
      <c r="L9" s="38">
        <v>98</v>
      </c>
      <c r="M9" s="38">
        <v>369</v>
      </c>
      <c r="N9" s="9">
        <v>252.6</v>
      </c>
      <c r="O9" s="38">
        <v>25.4</v>
      </c>
      <c r="P9" s="38">
        <v>1.54</v>
      </c>
    </row>
    <row r="10" spans="1:16" ht="15" customHeight="1" x14ac:dyDescent="0.25">
      <c r="A10" s="6">
        <v>14</v>
      </c>
      <c r="B10" s="20" t="s">
        <v>14</v>
      </c>
      <c r="C10" s="58">
        <v>10</v>
      </c>
      <c r="D10" s="59"/>
      <c r="E10" s="5">
        <v>0.2</v>
      </c>
      <c r="F10" s="5">
        <v>7.2</v>
      </c>
      <c r="G10" s="5">
        <v>0.13</v>
      </c>
      <c r="H10" s="5">
        <v>65.72</v>
      </c>
      <c r="I10" s="5" t="s">
        <v>11</v>
      </c>
      <c r="J10" s="5" t="s">
        <v>11</v>
      </c>
      <c r="K10" s="5">
        <v>40</v>
      </c>
      <c r="L10" s="5">
        <v>0.1</v>
      </c>
      <c r="M10" s="5">
        <v>2.4</v>
      </c>
      <c r="N10" s="5">
        <v>3</v>
      </c>
      <c r="O10" s="5">
        <v>0.11</v>
      </c>
      <c r="P10" s="5">
        <v>0.03</v>
      </c>
    </row>
    <row r="11" spans="1:16" ht="15" customHeight="1" x14ac:dyDescent="0.25">
      <c r="A11" s="6">
        <v>376</v>
      </c>
      <c r="B11" s="20" t="s">
        <v>10</v>
      </c>
      <c r="C11" s="58">
        <v>200</v>
      </c>
      <c r="D11" s="59"/>
      <c r="E11" s="9">
        <v>7.0000000000000007E-2</v>
      </c>
      <c r="F11" s="9">
        <v>0.2</v>
      </c>
      <c r="G11" s="9">
        <v>15</v>
      </c>
      <c r="H11" s="9">
        <v>60</v>
      </c>
      <c r="I11" s="9" t="s">
        <v>11</v>
      </c>
      <c r="J11" s="9">
        <v>0.03</v>
      </c>
      <c r="K11" s="26" t="s">
        <v>11</v>
      </c>
      <c r="L11" s="26" t="s">
        <v>11</v>
      </c>
      <c r="M11" s="9">
        <v>11.1</v>
      </c>
      <c r="N11" s="9">
        <v>2.8</v>
      </c>
      <c r="O11" s="9">
        <v>1.4</v>
      </c>
      <c r="P11" s="9">
        <v>0.28000000000000003</v>
      </c>
    </row>
    <row r="12" spans="1:16" ht="15" customHeight="1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ht="15" customHeight="1" x14ac:dyDescent="0.25">
      <c r="A13" s="6">
        <v>338</v>
      </c>
      <c r="B13" s="20" t="s">
        <v>41</v>
      </c>
      <c r="C13" s="60">
        <v>230</v>
      </c>
      <c r="D13" s="61"/>
      <c r="E13" s="9">
        <v>0.92</v>
      </c>
      <c r="F13" s="9">
        <v>0.92</v>
      </c>
      <c r="G13" s="9">
        <v>25.5</v>
      </c>
      <c r="H13" s="9">
        <v>108.1</v>
      </c>
      <c r="I13" s="9">
        <v>7.0000000000000007E-2</v>
      </c>
      <c r="J13" s="9">
        <v>23</v>
      </c>
      <c r="K13" s="55" t="s">
        <v>11</v>
      </c>
      <c r="L13" s="55" t="s">
        <v>11</v>
      </c>
      <c r="M13" s="9">
        <v>36.799999999999997</v>
      </c>
      <c r="N13" s="9">
        <v>25.3</v>
      </c>
      <c r="O13" s="9">
        <v>20.7</v>
      </c>
      <c r="P13" s="9">
        <v>5.0599999999999996</v>
      </c>
    </row>
    <row r="14" spans="1:16" ht="15" customHeight="1" x14ac:dyDescent="0.25">
      <c r="A14" s="47" t="s">
        <v>76</v>
      </c>
      <c r="B14" s="48"/>
      <c r="C14" s="62">
        <f>SUM(C9:D13)</f>
        <v>670</v>
      </c>
      <c r="D14" s="63"/>
      <c r="E14" s="10">
        <f t="shared" ref="E14:P14" si="0">SUM(E9:E13)</f>
        <v>20.390000000000004</v>
      </c>
      <c r="F14" s="10">
        <f t="shared" si="0"/>
        <v>28.459999999999997</v>
      </c>
      <c r="G14" s="10">
        <f t="shared" si="0"/>
        <v>115.00999999999999</v>
      </c>
      <c r="H14" s="10">
        <f t="shared" si="0"/>
        <v>722.14</v>
      </c>
      <c r="I14" s="10">
        <f t="shared" si="0"/>
        <v>0.2</v>
      </c>
      <c r="J14" s="10">
        <f t="shared" si="0"/>
        <v>23.31</v>
      </c>
      <c r="K14" s="10">
        <f t="shared" si="0"/>
        <v>184</v>
      </c>
      <c r="L14" s="10">
        <f t="shared" si="0"/>
        <v>98.1</v>
      </c>
      <c r="M14" s="10">
        <f t="shared" si="0"/>
        <v>425.3</v>
      </c>
      <c r="N14" s="10">
        <f t="shared" si="0"/>
        <v>283.7</v>
      </c>
      <c r="O14" s="10">
        <f t="shared" si="0"/>
        <v>47.61</v>
      </c>
      <c r="P14" s="10">
        <f t="shared" si="0"/>
        <v>7.24</v>
      </c>
    </row>
  </sheetData>
  <mergeCells count="20">
    <mergeCell ref="C9:D9"/>
    <mergeCell ref="I5:L5"/>
    <mergeCell ref="M5:P5"/>
    <mergeCell ref="C7:D7"/>
    <mergeCell ref="A8:B8"/>
    <mergeCell ref="E5:G5"/>
    <mergeCell ref="H5:H6"/>
    <mergeCell ref="B5:B6"/>
    <mergeCell ref="A5:A6"/>
    <mergeCell ref="C5:D6"/>
    <mergeCell ref="K1:P1"/>
    <mergeCell ref="H3:I3"/>
    <mergeCell ref="D1:H1"/>
    <mergeCell ref="A2:H2"/>
    <mergeCell ref="A4:B4"/>
    <mergeCell ref="C11:D11"/>
    <mergeCell ref="C12:D12"/>
    <mergeCell ref="C13:D13"/>
    <mergeCell ref="C10:D10"/>
    <mergeCell ref="C14:D14"/>
  </mergeCells>
  <pageMargins left="0.16" right="0.16" top="1.05" bottom="0.15748031496062992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0" sqref="B10"/>
    </sheetView>
  </sheetViews>
  <sheetFormatPr defaultRowHeight="15" x14ac:dyDescent="0.25"/>
  <cols>
    <col min="1" max="1" width="6.7109375" customWidth="1"/>
    <col min="2" max="2" width="31" customWidth="1"/>
    <col min="4" max="4" width="5.28515625" customWidth="1"/>
    <col min="5" max="5" width="6.42578125" customWidth="1"/>
    <col min="6" max="6" width="6" customWidth="1"/>
    <col min="7" max="7" width="7" customWidth="1"/>
    <col min="8" max="8" width="16.28515625" customWidth="1"/>
    <col min="9" max="9" width="5" customWidth="1"/>
    <col min="10" max="10" width="5.7109375" customWidth="1"/>
    <col min="11" max="12" width="5.85546875" customWidth="1"/>
    <col min="13" max="14" width="6" customWidth="1"/>
    <col min="15" max="15" width="5.85546875" customWidth="1"/>
    <col min="16" max="16" width="7.140625" customWidth="1"/>
  </cols>
  <sheetData>
    <row r="1" spans="1:16" x14ac:dyDescent="0.25">
      <c r="A1" s="1" t="s">
        <v>90</v>
      </c>
      <c r="B1" s="2"/>
      <c r="C1" s="2"/>
      <c r="D1" s="64"/>
      <c r="E1" s="64"/>
      <c r="F1" s="64"/>
      <c r="G1" s="64"/>
      <c r="H1" s="64"/>
      <c r="I1" s="14"/>
      <c r="J1" s="1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40</v>
      </c>
      <c r="B2" s="88"/>
      <c r="C2" s="88"/>
      <c r="D2" s="88"/>
      <c r="E2" s="88"/>
      <c r="F2" s="88"/>
      <c r="G2" s="88"/>
      <c r="H2" s="88"/>
      <c r="I2" s="14"/>
      <c r="J2" s="14"/>
      <c r="K2" s="14"/>
      <c r="L2" s="14"/>
      <c r="M2" s="14"/>
      <c r="N2" s="14"/>
      <c r="O2" s="14"/>
      <c r="P2" s="14"/>
    </row>
    <row r="3" spans="1:16" x14ac:dyDescent="0.25">
      <c r="A3" s="3" t="s">
        <v>0</v>
      </c>
      <c r="B3" s="2"/>
      <c r="C3" s="2"/>
      <c r="D3" s="11" t="s">
        <v>23</v>
      </c>
      <c r="E3" s="12" t="s">
        <v>35</v>
      </c>
      <c r="F3" s="65"/>
      <c r="G3" s="65"/>
      <c r="H3" s="36"/>
      <c r="I3" s="65" t="s">
        <v>1</v>
      </c>
      <c r="J3" s="65"/>
      <c r="K3" s="14"/>
      <c r="L3" s="14"/>
      <c r="M3" s="14"/>
      <c r="N3" s="14"/>
      <c r="O3" s="14"/>
      <c r="P3" s="14"/>
    </row>
    <row r="4" spans="1:16" x14ac:dyDescent="0.25">
      <c r="A4" s="67"/>
      <c r="B4" s="67"/>
      <c r="C4" s="15"/>
      <c r="D4" s="16" t="s">
        <v>25</v>
      </c>
      <c r="E4" s="13">
        <v>2</v>
      </c>
      <c r="F4" s="89"/>
      <c r="G4" s="89"/>
      <c r="H4" s="37"/>
      <c r="I4" s="37"/>
      <c r="J4" s="43" t="s">
        <v>93</v>
      </c>
      <c r="K4" s="14"/>
      <c r="L4" s="14"/>
      <c r="M4" s="14"/>
      <c r="N4" s="14"/>
      <c r="O4" s="14"/>
      <c r="P4" s="14"/>
    </row>
    <row r="5" spans="1:16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ht="31.5" customHeight="1" x14ac:dyDescent="0.25">
      <c r="A6" s="77"/>
      <c r="B6" s="79"/>
      <c r="C6" s="82"/>
      <c r="D6" s="83"/>
      <c r="E6" s="27" t="s">
        <v>5</v>
      </c>
      <c r="F6" s="27" t="s">
        <v>6</v>
      </c>
      <c r="G6" s="2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85" t="s">
        <v>8</v>
      </c>
      <c r="B8" s="86"/>
      <c r="C8" s="28"/>
      <c r="D8" s="28"/>
      <c r="E8" s="28"/>
      <c r="F8" s="28"/>
      <c r="G8" s="28"/>
      <c r="H8" s="28"/>
      <c r="I8" s="34"/>
      <c r="J8" s="34"/>
      <c r="K8" s="34"/>
      <c r="L8" s="34"/>
      <c r="M8" s="34"/>
      <c r="N8" s="34"/>
      <c r="O8" s="34"/>
      <c r="P8" s="34"/>
    </row>
    <row r="9" spans="1:16" ht="30" x14ac:dyDescent="0.25">
      <c r="A9" s="6">
        <v>292</v>
      </c>
      <c r="B9" s="4" t="s">
        <v>49</v>
      </c>
      <c r="C9" s="68">
        <v>200</v>
      </c>
      <c r="D9" s="94"/>
      <c r="E9" s="5">
        <v>28.34</v>
      </c>
      <c r="F9" s="5">
        <v>23.5</v>
      </c>
      <c r="G9" s="5">
        <v>27</v>
      </c>
      <c r="H9" s="5">
        <v>424</v>
      </c>
      <c r="I9" s="29">
        <v>0.26</v>
      </c>
      <c r="J9" s="5">
        <v>17.36</v>
      </c>
      <c r="K9" s="29">
        <v>112.2</v>
      </c>
      <c r="L9" s="41">
        <v>279</v>
      </c>
      <c r="M9" s="29">
        <v>122</v>
      </c>
      <c r="N9" s="5">
        <v>294</v>
      </c>
      <c r="O9" s="29">
        <v>66.92</v>
      </c>
      <c r="P9" s="29">
        <v>6.54</v>
      </c>
    </row>
    <row r="10" spans="1:16" x14ac:dyDescent="0.25">
      <c r="A10" s="51">
        <v>342</v>
      </c>
      <c r="B10" s="52" t="s">
        <v>96</v>
      </c>
      <c r="C10" s="68">
        <v>200</v>
      </c>
      <c r="D10" s="94"/>
      <c r="E10" s="26">
        <v>0.16</v>
      </c>
      <c r="F10" s="26">
        <v>0.12</v>
      </c>
      <c r="G10" s="26">
        <v>3.5</v>
      </c>
      <c r="H10" s="26">
        <v>114.6</v>
      </c>
      <c r="I10" s="8">
        <v>8.0000000000000002E-3</v>
      </c>
      <c r="J10" s="8">
        <v>0.9</v>
      </c>
      <c r="K10" s="8" t="s">
        <v>11</v>
      </c>
      <c r="L10" s="8">
        <v>1</v>
      </c>
      <c r="M10" s="8">
        <v>15.38</v>
      </c>
      <c r="N10" s="8">
        <v>6.4</v>
      </c>
      <c r="O10" s="8">
        <v>6.34</v>
      </c>
      <c r="P10" s="8">
        <v>0.99</v>
      </c>
    </row>
    <row r="11" spans="1:16" x14ac:dyDescent="0.25">
      <c r="A11" s="5" t="s">
        <v>12</v>
      </c>
      <c r="B11" s="20" t="s">
        <v>91</v>
      </c>
      <c r="C11" s="58">
        <v>30</v>
      </c>
      <c r="D11" s="59"/>
      <c r="E11" s="9">
        <v>2.2799999999999998</v>
      </c>
      <c r="F11" s="9">
        <v>0.24</v>
      </c>
      <c r="G11" s="9">
        <v>15.35</v>
      </c>
      <c r="H11" s="9">
        <v>70.319999999999993</v>
      </c>
      <c r="I11" s="9">
        <v>0.03</v>
      </c>
      <c r="J11" s="9" t="s">
        <v>11</v>
      </c>
      <c r="K11" s="9" t="s">
        <v>11</v>
      </c>
      <c r="L11" s="55" t="s">
        <v>11</v>
      </c>
      <c r="M11" s="9">
        <v>6</v>
      </c>
      <c r="N11" s="55" t="s">
        <v>11</v>
      </c>
      <c r="O11" s="55" t="s">
        <v>11</v>
      </c>
      <c r="P11" s="9">
        <v>0.33</v>
      </c>
    </row>
    <row r="12" spans="1:16" x14ac:dyDescent="0.25">
      <c r="A12" s="6"/>
      <c r="B12" s="20"/>
      <c r="C12" s="60"/>
      <c r="D12" s="6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47" t="s">
        <v>76</v>
      </c>
      <c r="B13" s="48"/>
      <c r="C13" s="62">
        <f>SUM(C9:D12)</f>
        <v>430</v>
      </c>
      <c r="D13" s="63"/>
      <c r="E13" s="7">
        <f t="shared" ref="E13:P13" si="0">SUM(E9:E12)</f>
        <v>30.78</v>
      </c>
      <c r="F13" s="7">
        <f t="shared" si="0"/>
        <v>23.86</v>
      </c>
      <c r="G13" s="7">
        <f t="shared" si="0"/>
        <v>45.85</v>
      </c>
      <c r="H13" s="7">
        <f t="shared" si="0"/>
        <v>608.92000000000007</v>
      </c>
      <c r="I13" s="10">
        <f t="shared" si="0"/>
        <v>0.29800000000000004</v>
      </c>
      <c r="J13" s="7">
        <f t="shared" si="0"/>
        <v>18.259999999999998</v>
      </c>
      <c r="K13" s="10">
        <f t="shared" si="0"/>
        <v>112.2</v>
      </c>
      <c r="L13" s="10">
        <f t="shared" si="0"/>
        <v>280</v>
      </c>
      <c r="M13" s="10">
        <f t="shared" si="0"/>
        <v>143.38</v>
      </c>
      <c r="N13" s="10">
        <f t="shared" si="0"/>
        <v>300.39999999999998</v>
      </c>
      <c r="O13" s="10">
        <f t="shared" si="0"/>
        <v>73.260000000000005</v>
      </c>
      <c r="P13" s="10">
        <f t="shared" si="0"/>
        <v>7.86</v>
      </c>
    </row>
  </sheetData>
  <mergeCells count="21">
    <mergeCell ref="C13:D13"/>
    <mergeCell ref="F4:G4"/>
    <mergeCell ref="C10:D10"/>
    <mergeCell ref="C11:D11"/>
    <mergeCell ref="C9:D9"/>
    <mergeCell ref="C12:D12"/>
    <mergeCell ref="K1:P1"/>
    <mergeCell ref="I3:J3"/>
    <mergeCell ref="I5:L5"/>
    <mergeCell ref="M5:P5"/>
    <mergeCell ref="C7:D7"/>
    <mergeCell ref="H5:H6"/>
    <mergeCell ref="D1:H1"/>
    <mergeCell ref="A2:H2"/>
    <mergeCell ref="F3:G3"/>
    <mergeCell ref="A4:B4"/>
    <mergeCell ref="A8:B8"/>
    <mergeCell ref="A5:A6"/>
    <mergeCell ref="B5:B6"/>
    <mergeCell ref="C5:D6"/>
    <mergeCell ref="E5:G5"/>
  </mergeCells>
  <pageMargins left="0.16" right="0.19" top="0.74803149606299213" bottom="0.74803149606299213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E3" sqref="E3"/>
    </sheetView>
  </sheetViews>
  <sheetFormatPr defaultColWidth="9.140625" defaultRowHeight="15" x14ac:dyDescent="0.25"/>
  <cols>
    <col min="1" max="1" width="8.140625" style="2" customWidth="1"/>
    <col min="2" max="2" width="30.7109375" style="2" customWidth="1"/>
    <col min="3" max="3" width="7.140625" style="2" customWidth="1"/>
    <col min="4" max="4" width="7.5703125" style="2" customWidth="1"/>
    <col min="5" max="5" width="6.140625" style="2" customWidth="1"/>
    <col min="6" max="6" width="5.7109375" style="2" customWidth="1"/>
    <col min="7" max="7" width="8.140625" style="2" customWidth="1"/>
    <col min="8" max="8" width="16.42578125" style="2" customWidth="1"/>
    <col min="9" max="9" width="7.28515625" style="14" customWidth="1"/>
    <col min="10" max="10" width="6.5703125" style="14" customWidth="1"/>
    <col min="11" max="11" width="6.28515625" style="14" customWidth="1"/>
    <col min="12" max="12" width="6.7109375" style="14" customWidth="1"/>
    <col min="13" max="13" width="7.5703125" style="14" customWidth="1"/>
    <col min="14" max="14" width="6.42578125" style="14" customWidth="1"/>
    <col min="15" max="15" width="6.140625" style="14" customWidth="1"/>
    <col min="16" max="16" width="6.57031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50</v>
      </c>
      <c r="B2" s="88"/>
      <c r="C2" s="88"/>
      <c r="D2" s="88"/>
      <c r="E2" s="88"/>
      <c r="F2" s="88"/>
      <c r="G2" s="88"/>
      <c r="H2" s="88"/>
    </row>
    <row r="3" spans="1:16" x14ac:dyDescent="0.25">
      <c r="A3" s="3" t="s">
        <v>0</v>
      </c>
      <c r="D3" s="11" t="s">
        <v>23</v>
      </c>
      <c r="E3" s="12" t="s">
        <v>24</v>
      </c>
      <c r="F3" s="44"/>
      <c r="G3" s="44"/>
      <c r="H3" s="36"/>
      <c r="I3" s="65" t="s">
        <v>1</v>
      </c>
      <c r="J3" s="65"/>
    </row>
    <row r="4" spans="1:16" x14ac:dyDescent="0.25">
      <c r="A4" s="67"/>
      <c r="B4" s="67"/>
      <c r="C4" s="15"/>
      <c r="D4" s="16" t="s">
        <v>25</v>
      </c>
      <c r="E4" s="13">
        <v>3</v>
      </c>
      <c r="F4" s="89"/>
      <c r="G4" s="89"/>
      <c r="H4" s="37"/>
      <c r="I4" s="37"/>
      <c r="J4" s="43" t="s">
        <v>93</v>
      </c>
    </row>
    <row r="5" spans="1:16" s="2" customForma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6">
        <v>174</v>
      </c>
      <c r="B9" s="20" t="s">
        <v>92</v>
      </c>
      <c r="C9" s="58">
        <v>210</v>
      </c>
      <c r="D9" s="59"/>
      <c r="E9" s="9">
        <v>6</v>
      </c>
      <c r="F9" s="9">
        <v>10.85</v>
      </c>
      <c r="G9" s="9">
        <v>52.93</v>
      </c>
      <c r="H9" s="9">
        <v>334</v>
      </c>
      <c r="I9" s="29">
        <v>0.06</v>
      </c>
      <c r="J9" s="5">
        <v>0.96</v>
      </c>
      <c r="K9" s="29">
        <v>54.8</v>
      </c>
      <c r="L9" s="29">
        <v>37.4</v>
      </c>
      <c r="M9" s="29">
        <v>130.97</v>
      </c>
      <c r="N9" s="5">
        <v>157.44</v>
      </c>
      <c r="O9" s="29">
        <v>36.46</v>
      </c>
      <c r="P9" s="29">
        <v>0.63</v>
      </c>
    </row>
    <row r="10" spans="1:16" x14ac:dyDescent="0.25">
      <c r="A10" s="6">
        <v>15</v>
      </c>
      <c r="B10" s="20" t="s">
        <v>13</v>
      </c>
      <c r="C10" s="58">
        <v>20</v>
      </c>
      <c r="D10" s="59"/>
      <c r="E10" s="5">
        <v>5.2</v>
      </c>
      <c r="F10" s="5">
        <v>5.3</v>
      </c>
      <c r="G10" s="5">
        <v>0.71</v>
      </c>
      <c r="H10" s="5">
        <v>71.3</v>
      </c>
      <c r="I10" s="22" t="s">
        <v>11</v>
      </c>
      <c r="J10" s="5">
        <v>0.56000000000000005</v>
      </c>
      <c r="K10" s="22" t="s">
        <v>11</v>
      </c>
      <c r="L10" s="22" t="s">
        <v>11</v>
      </c>
      <c r="M10" s="5">
        <v>201</v>
      </c>
      <c r="N10" s="22" t="s">
        <v>11</v>
      </c>
      <c r="O10" s="22" t="s">
        <v>11</v>
      </c>
      <c r="P10" s="5">
        <v>0.19</v>
      </c>
    </row>
    <row r="11" spans="1:16" x14ac:dyDescent="0.25">
      <c r="A11" s="6">
        <v>14</v>
      </c>
      <c r="B11" s="20" t="s">
        <v>14</v>
      </c>
      <c r="C11" s="58">
        <v>10</v>
      </c>
      <c r="D11" s="59"/>
      <c r="E11" s="5">
        <v>0.2</v>
      </c>
      <c r="F11" s="5">
        <v>7.2</v>
      </c>
      <c r="G11" s="5">
        <v>0.13</v>
      </c>
      <c r="H11" s="5">
        <v>65.72</v>
      </c>
      <c r="I11" s="5" t="s">
        <v>11</v>
      </c>
      <c r="J11" s="5" t="s">
        <v>11</v>
      </c>
      <c r="K11" s="5">
        <v>40</v>
      </c>
      <c r="L11" s="5">
        <v>0.1</v>
      </c>
      <c r="M11" s="5">
        <v>2.4</v>
      </c>
      <c r="N11" s="5">
        <v>3</v>
      </c>
      <c r="O11" s="5">
        <v>0.11</v>
      </c>
      <c r="P11" s="5">
        <v>0.03</v>
      </c>
    </row>
    <row r="12" spans="1:16" x14ac:dyDescent="0.25">
      <c r="A12" s="6">
        <v>379</v>
      </c>
      <c r="B12" s="20" t="s">
        <v>64</v>
      </c>
      <c r="C12" s="58">
        <v>200</v>
      </c>
      <c r="D12" s="59"/>
      <c r="E12" s="9">
        <v>7.4</v>
      </c>
      <c r="F12" s="9">
        <v>3.8</v>
      </c>
      <c r="G12" s="9">
        <v>31.8</v>
      </c>
      <c r="H12" s="9">
        <v>156.19999999999999</v>
      </c>
      <c r="I12" s="5">
        <v>0.04</v>
      </c>
      <c r="J12" s="5">
        <v>1.5</v>
      </c>
      <c r="K12" s="5" t="s">
        <v>11</v>
      </c>
      <c r="L12" s="5" t="s">
        <v>11</v>
      </c>
      <c r="M12" s="5">
        <v>158.69999999999999</v>
      </c>
      <c r="N12" s="5">
        <v>132</v>
      </c>
      <c r="O12" s="5">
        <v>29.4</v>
      </c>
      <c r="P12" s="5">
        <v>156</v>
      </c>
    </row>
    <row r="13" spans="1:16" x14ac:dyDescent="0.25">
      <c r="A13" s="5" t="s">
        <v>12</v>
      </c>
      <c r="B13" s="20" t="s">
        <v>91</v>
      </c>
      <c r="C13" s="58">
        <v>30</v>
      </c>
      <c r="D13" s="59"/>
      <c r="E13" s="9">
        <v>2.2799999999999998</v>
      </c>
      <c r="F13" s="9">
        <v>0.24</v>
      </c>
      <c r="G13" s="9">
        <v>15.35</v>
      </c>
      <c r="H13" s="9">
        <v>70.319999999999993</v>
      </c>
      <c r="I13" s="9">
        <v>0.03</v>
      </c>
      <c r="J13" s="9" t="s">
        <v>11</v>
      </c>
      <c r="K13" s="9" t="s">
        <v>11</v>
      </c>
      <c r="L13" s="55" t="s">
        <v>11</v>
      </c>
      <c r="M13" s="9">
        <v>6</v>
      </c>
      <c r="N13" s="55" t="s">
        <v>11</v>
      </c>
      <c r="O13" s="55" t="s">
        <v>11</v>
      </c>
      <c r="P13" s="9">
        <v>0.33</v>
      </c>
    </row>
    <row r="14" spans="1:16" x14ac:dyDescent="0.25">
      <c r="A14" s="47" t="s">
        <v>76</v>
      </c>
      <c r="B14" s="48"/>
      <c r="C14" s="62">
        <f>SUM(C9:D13)</f>
        <v>470</v>
      </c>
      <c r="D14" s="63"/>
      <c r="E14" s="10">
        <f>SUM(E9:E13)</f>
        <v>21.08</v>
      </c>
      <c r="F14" s="10">
        <f t="shared" ref="F14:P14" si="0">SUM(F9:F13)</f>
        <v>27.389999999999997</v>
      </c>
      <c r="G14" s="10">
        <f t="shared" si="0"/>
        <v>100.92</v>
      </c>
      <c r="H14" s="10">
        <f t="shared" si="0"/>
        <v>697.54</v>
      </c>
      <c r="I14" s="10">
        <f t="shared" si="0"/>
        <v>0.13</v>
      </c>
      <c r="J14" s="7">
        <f t="shared" si="0"/>
        <v>3.02</v>
      </c>
      <c r="K14" s="10">
        <f t="shared" si="0"/>
        <v>94.8</v>
      </c>
      <c r="L14" s="10">
        <f t="shared" si="0"/>
        <v>37.5</v>
      </c>
      <c r="M14" s="10">
        <f t="shared" si="0"/>
        <v>499.07</v>
      </c>
      <c r="N14" s="10">
        <f t="shared" si="0"/>
        <v>292.44</v>
      </c>
      <c r="O14" s="10">
        <f t="shared" si="0"/>
        <v>65.97</v>
      </c>
      <c r="P14" s="10">
        <f t="shared" si="0"/>
        <v>157.18</v>
      </c>
    </row>
  </sheetData>
  <mergeCells count="21">
    <mergeCell ref="A8:B8"/>
    <mergeCell ref="A5:A6"/>
    <mergeCell ref="B5:B6"/>
    <mergeCell ref="C5:D6"/>
    <mergeCell ref="C9:D9"/>
    <mergeCell ref="C10:D10"/>
    <mergeCell ref="C11:D11"/>
    <mergeCell ref="C12:D12"/>
    <mergeCell ref="C13:D13"/>
    <mergeCell ref="C14:D14"/>
    <mergeCell ref="K1:P1"/>
    <mergeCell ref="I3:J3"/>
    <mergeCell ref="I5:L5"/>
    <mergeCell ref="M5:P5"/>
    <mergeCell ref="C7:D7"/>
    <mergeCell ref="E5:G5"/>
    <mergeCell ref="H5:H6"/>
    <mergeCell ref="D1:H1"/>
    <mergeCell ref="A2:H2"/>
    <mergeCell ref="A4:B4"/>
    <mergeCell ref="F4:G4"/>
  </mergeCells>
  <pageMargins left="0.16" right="0.16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1" sqref="B11"/>
    </sheetView>
  </sheetViews>
  <sheetFormatPr defaultColWidth="9.140625" defaultRowHeight="15" x14ac:dyDescent="0.25"/>
  <cols>
    <col min="1" max="1" width="7" style="2" customWidth="1"/>
    <col min="2" max="2" width="30.85546875" style="2" customWidth="1"/>
    <col min="3" max="3" width="7.140625" style="2" customWidth="1"/>
    <col min="4" max="4" width="8" style="2" customWidth="1"/>
    <col min="5" max="5" width="7" style="2" customWidth="1"/>
    <col min="6" max="6" width="6.85546875" style="2" customWidth="1"/>
    <col min="7" max="7" width="6.5703125" style="2" customWidth="1"/>
    <col min="8" max="8" width="17.7109375" style="2" customWidth="1"/>
    <col min="9" max="9" width="7.140625" style="14" customWidth="1"/>
    <col min="10" max="10" width="5.7109375" style="14" customWidth="1"/>
    <col min="11" max="11" width="7" style="14" customWidth="1"/>
    <col min="12" max="12" width="6.42578125" style="14" customWidth="1"/>
    <col min="13" max="13" width="7" style="14" customWidth="1"/>
    <col min="14" max="14" width="7.42578125" style="14" customWidth="1"/>
    <col min="15" max="15" width="6.28515625" style="14" customWidth="1"/>
    <col min="16" max="16" width="5.57031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51</v>
      </c>
      <c r="B2" s="88"/>
      <c r="C2" s="88"/>
      <c r="D2" s="88"/>
      <c r="E2" s="88"/>
      <c r="F2" s="88"/>
      <c r="G2" s="88"/>
      <c r="H2" s="88"/>
    </row>
    <row r="3" spans="1:16" x14ac:dyDescent="0.25">
      <c r="A3" s="3" t="s">
        <v>0</v>
      </c>
      <c r="D3" s="11" t="s">
        <v>23</v>
      </c>
      <c r="E3" s="12" t="s">
        <v>28</v>
      </c>
      <c r="F3" s="65"/>
      <c r="G3" s="65"/>
      <c r="H3" s="36"/>
      <c r="I3" s="65" t="s">
        <v>1</v>
      </c>
      <c r="J3" s="65"/>
    </row>
    <row r="4" spans="1:16" x14ac:dyDescent="0.25">
      <c r="A4" s="67"/>
      <c r="B4" s="67"/>
      <c r="C4" s="15"/>
      <c r="D4" s="16" t="s">
        <v>25</v>
      </c>
      <c r="E4" s="13">
        <v>3</v>
      </c>
      <c r="F4" s="89"/>
      <c r="G4" s="89"/>
      <c r="H4" s="37"/>
      <c r="I4" s="37"/>
      <c r="J4" s="43" t="s">
        <v>93</v>
      </c>
    </row>
    <row r="5" spans="1:16" s="2" customForma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5">
        <v>277</v>
      </c>
      <c r="B9" s="49" t="s">
        <v>99</v>
      </c>
      <c r="C9" s="58">
        <v>80</v>
      </c>
      <c r="D9" s="59"/>
      <c r="E9" s="9">
        <v>16.239999999999998</v>
      </c>
      <c r="F9" s="9">
        <v>29</v>
      </c>
      <c r="G9" s="9">
        <v>20.100000000000001</v>
      </c>
      <c r="H9" s="9">
        <v>256.68</v>
      </c>
      <c r="I9" s="38">
        <v>0.08</v>
      </c>
      <c r="J9" s="9">
        <v>0.33</v>
      </c>
      <c r="K9" s="38">
        <v>319</v>
      </c>
      <c r="L9" s="38">
        <v>0.7</v>
      </c>
      <c r="M9" s="38">
        <v>112.9</v>
      </c>
      <c r="N9" s="9">
        <v>249</v>
      </c>
      <c r="O9" s="38">
        <v>19</v>
      </c>
      <c r="P9" s="38">
        <v>2.74</v>
      </c>
    </row>
    <row r="10" spans="1:16" x14ac:dyDescent="0.25">
      <c r="A10" s="6">
        <v>143</v>
      </c>
      <c r="B10" s="49" t="s">
        <v>100</v>
      </c>
      <c r="C10" s="58">
        <v>150</v>
      </c>
      <c r="D10" s="59"/>
      <c r="E10" s="9">
        <v>2.0299999999999998</v>
      </c>
      <c r="F10" s="9">
        <v>5.18</v>
      </c>
      <c r="G10" s="9">
        <v>13.8</v>
      </c>
      <c r="H10" s="9">
        <v>123.24</v>
      </c>
      <c r="I10" s="9">
        <v>0.08</v>
      </c>
      <c r="J10" s="9">
        <v>32.44</v>
      </c>
      <c r="K10" s="54" t="s">
        <v>11</v>
      </c>
      <c r="L10" s="26">
        <v>2.78</v>
      </c>
      <c r="M10" s="9">
        <v>35.17</v>
      </c>
      <c r="N10" s="9">
        <v>58.99</v>
      </c>
      <c r="O10" s="9">
        <v>27.19</v>
      </c>
      <c r="P10" s="9">
        <v>0.98</v>
      </c>
    </row>
    <row r="11" spans="1:16" x14ac:dyDescent="0.25">
      <c r="A11" s="6">
        <v>257</v>
      </c>
      <c r="B11" s="57" t="s">
        <v>101</v>
      </c>
      <c r="C11" s="58">
        <v>200</v>
      </c>
      <c r="D11" s="59"/>
      <c r="E11" s="5">
        <v>0.25</v>
      </c>
      <c r="F11" s="5">
        <v>0.1</v>
      </c>
      <c r="G11" s="5">
        <v>27.78</v>
      </c>
      <c r="H11" s="5">
        <v>109</v>
      </c>
      <c r="I11" s="9">
        <v>0.01</v>
      </c>
      <c r="J11" s="9">
        <v>46.5</v>
      </c>
      <c r="K11" s="26" t="s">
        <v>11</v>
      </c>
      <c r="L11" s="26" t="s">
        <v>11</v>
      </c>
      <c r="M11" s="9">
        <v>1.65</v>
      </c>
      <c r="N11" s="55" t="s">
        <v>11</v>
      </c>
      <c r="O11" s="55" t="s">
        <v>11</v>
      </c>
      <c r="P11" s="9">
        <v>0.41</v>
      </c>
    </row>
    <row r="12" spans="1:16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x14ac:dyDescent="0.25">
      <c r="A13" s="47" t="s">
        <v>76</v>
      </c>
      <c r="B13" s="48"/>
      <c r="C13" s="62">
        <f>SUM(C9:D12)</f>
        <v>460</v>
      </c>
      <c r="D13" s="63"/>
      <c r="E13" s="10">
        <f t="shared" ref="E13:P13" si="0">SUM(E9:E12)</f>
        <v>20.8</v>
      </c>
      <c r="F13" s="10">
        <f t="shared" si="0"/>
        <v>34.520000000000003</v>
      </c>
      <c r="G13" s="10">
        <f t="shared" si="0"/>
        <v>77.03</v>
      </c>
      <c r="H13" s="10">
        <f t="shared" si="0"/>
        <v>559.24</v>
      </c>
      <c r="I13" s="10">
        <f t="shared" si="0"/>
        <v>0.2</v>
      </c>
      <c r="J13" s="7">
        <f t="shared" si="0"/>
        <v>79.27</v>
      </c>
      <c r="K13" s="10">
        <f t="shared" si="0"/>
        <v>319</v>
      </c>
      <c r="L13" s="10">
        <f t="shared" si="0"/>
        <v>3.4799999999999995</v>
      </c>
      <c r="M13" s="10">
        <f t="shared" si="0"/>
        <v>155.72</v>
      </c>
      <c r="N13" s="10">
        <f t="shared" si="0"/>
        <v>307.99</v>
      </c>
      <c r="O13" s="10">
        <f t="shared" si="0"/>
        <v>46.19</v>
      </c>
      <c r="P13" s="10">
        <f t="shared" si="0"/>
        <v>4.46</v>
      </c>
    </row>
  </sheetData>
  <mergeCells count="21">
    <mergeCell ref="A8:B8"/>
    <mergeCell ref="A5:A6"/>
    <mergeCell ref="B5:B6"/>
    <mergeCell ref="C5:D6"/>
    <mergeCell ref="C9:D9"/>
    <mergeCell ref="C10:D10"/>
    <mergeCell ref="C11:D11"/>
    <mergeCell ref="C12:D12"/>
    <mergeCell ref="C13:D13"/>
    <mergeCell ref="K1:P1"/>
    <mergeCell ref="I3:J3"/>
    <mergeCell ref="I5:L5"/>
    <mergeCell ref="M5:P5"/>
    <mergeCell ref="C7:D7"/>
    <mergeCell ref="E5:G5"/>
    <mergeCell ref="H5:H6"/>
    <mergeCell ref="D1:H1"/>
    <mergeCell ref="A2:H2"/>
    <mergeCell ref="F3:G3"/>
    <mergeCell ref="A4:B4"/>
    <mergeCell ref="F4:G4"/>
  </mergeCells>
  <pageMargins left="0.16" right="0.16" top="0.74803149606299213" bottom="0.93" header="0.31496062992125984" footer="0.95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B11" sqref="B11"/>
    </sheetView>
  </sheetViews>
  <sheetFormatPr defaultColWidth="9.140625" defaultRowHeight="15" x14ac:dyDescent="0.25"/>
  <cols>
    <col min="1" max="1" width="8.42578125" style="2" customWidth="1"/>
    <col min="2" max="2" width="31" style="2" customWidth="1"/>
    <col min="3" max="3" width="7.140625" style="2" customWidth="1"/>
    <col min="4" max="4" width="7.42578125" style="2" customWidth="1"/>
    <col min="5" max="5" width="7.140625" style="2" customWidth="1"/>
    <col min="6" max="6" width="6.7109375" style="2" customWidth="1"/>
    <col min="7" max="7" width="5.85546875" style="2" customWidth="1"/>
    <col min="8" max="8" width="16.7109375" style="2" customWidth="1"/>
    <col min="9" max="9" width="6.7109375" style="14" customWidth="1"/>
    <col min="10" max="10" width="6.140625" style="14" customWidth="1"/>
    <col min="11" max="12" width="7" style="14" customWidth="1"/>
    <col min="13" max="13" width="7.140625" style="14" customWidth="1"/>
    <col min="14" max="14" width="6.7109375" style="14" customWidth="1"/>
    <col min="15" max="15" width="6.28515625" style="14" customWidth="1"/>
    <col min="16" max="16" width="6.8554687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52</v>
      </c>
      <c r="B2" s="88"/>
      <c r="C2" s="88"/>
      <c r="D2" s="88"/>
      <c r="E2" s="88"/>
      <c r="F2" s="88"/>
      <c r="G2" s="88"/>
      <c r="H2" s="88"/>
    </row>
    <row r="3" spans="1:16" x14ac:dyDescent="0.25">
      <c r="A3" s="3" t="s">
        <v>0</v>
      </c>
      <c r="D3" s="11" t="s">
        <v>23</v>
      </c>
      <c r="E3" s="12" t="s">
        <v>33</v>
      </c>
      <c r="F3" s="65"/>
      <c r="G3" s="65"/>
      <c r="H3" s="36"/>
      <c r="I3" s="65" t="s">
        <v>1</v>
      </c>
      <c r="J3" s="65"/>
    </row>
    <row r="4" spans="1:16" x14ac:dyDescent="0.25">
      <c r="A4" s="67"/>
      <c r="B4" s="67"/>
      <c r="C4" s="15"/>
      <c r="D4" s="16" t="s">
        <v>25</v>
      </c>
      <c r="E4" s="13">
        <v>3</v>
      </c>
      <c r="F4" s="89"/>
      <c r="G4" s="89"/>
      <c r="H4" s="37"/>
      <c r="I4" s="37"/>
      <c r="J4" s="43" t="s">
        <v>93</v>
      </c>
    </row>
    <row r="5" spans="1:16" s="2" customForma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6">
        <v>288</v>
      </c>
      <c r="B9" s="52" t="s">
        <v>102</v>
      </c>
      <c r="C9" s="58">
        <v>80</v>
      </c>
      <c r="D9" s="59"/>
      <c r="E9" s="9">
        <v>17.64</v>
      </c>
      <c r="F9" s="9">
        <v>20.21</v>
      </c>
      <c r="G9" s="9">
        <v>0.38</v>
      </c>
      <c r="H9" s="9">
        <v>251.2</v>
      </c>
      <c r="I9" s="29">
        <v>0.05</v>
      </c>
      <c r="J9" s="5">
        <v>3.8</v>
      </c>
      <c r="K9" s="29">
        <v>72.900000000000006</v>
      </c>
      <c r="L9" s="29">
        <v>94.6</v>
      </c>
      <c r="M9" s="29">
        <v>46.08</v>
      </c>
      <c r="N9" s="5">
        <v>100.4</v>
      </c>
      <c r="O9" s="29">
        <v>4.32</v>
      </c>
      <c r="P9" s="29">
        <v>1.2</v>
      </c>
    </row>
    <row r="10" spans="1:16" ht="30" x14ac:dyDescent="0.25">
      <c r="A10" s="5">
        <v>205</v>
      </c>
      <c r="B10" s="45" t="s">
        <v>66</v>
      </c>
      <c r="C10" s="58">
        <v>150</v>
      </c>
      <c r="D10" s="59"/>
      <c r="E10" s="5">
        <v>5.17</v>
      </c>
      <c r="F10" s="5">
        <v>6</v>
      </c>
      <c r="G10" s="5">
        <v>28.52</v>
      </c>
      <c r="H10" s="5">
        <v>188.4</v>
      </c>
      <c r="I10" s="5">
        <v>7.0000000000000007E-2</v>
      </c>
      <c r="J10" s="5">
        <v>2.7</v>
      </c>
      <c r="K10" s="5" t="s">
        <v>11</v>
      </c>
      <c r="L10" s="5">
        <v>14.18</v>
      </c>
      <c r="M10" s="5">
        <v>19.420000000000002</v>
      </c>
      <c r="N10" s="5">
        <v>50.9</v>
      </c>
      <c r="O10" s="5">
        <v>17.34</v>
      </c>
      <c r="P10" s="5">
        <v>1.03</v>
      </c>
    </row>
    <row r="11" spans="1:16" x14ac:dyDescent="0.25">
      <c r="A11" s="6">
        <v>377</v>
      </c>
      <c r="B11" s="49" t="s">
        <v>16</v>
      </c>
      <c r="C11" s="58">
        <v>200</v>
      </c>
      <c r="D11" s="59"/>
      <c r="E11" s="9">
        <v>0.13</v>
      </c>
      <c r="F11" s="9">
        <v>0.02</v>
      </c>
      <c r="G11" s="9">
        <v>15.21</v>
      </c>
      <c r="H11" s="9">
        <v>62</v>
      </c>
      <c r="I11" s="5" t="s">
        <v>11</v>
      </c>
      <c r="J11" s="5">
        <v>2.83</v>
      </c>
      <c r="K11" s="5" t="s">
        <v>11</v>
      </c>
      <c r="L11" s="5">
        <v>0.01</v>
      </c>
      <c r="M11" s="5">
        <v>3.31</v>
      </c>
      <c r="N11" s="5">
        <v>1.54</v>
      </c>
      <c r="O11" s="5">
        <v>0.84</v>
      </c>
      <c r="P11" s="5">
        <v>0.09</v>
      </c>
    </row>
    <row r="12" spans="1:16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x14ac:dyDescent="0.25">
      <c r="A13" s="6">
        <v>338</v>
      </c>
      <c r="B13" s="20" t="s">
        <v>41</v>
      </c>
      <c r="C13" s="60">
        <v>150</v>
      </c>
      <c r="D13" s="61"/>
      <c r="E13" s="9">
        <v>0.6</v>
      </c>
      <c r="F13" s="9">
        <v>0.6</v>
      </c>
      <c r="G13" s="9">
        <v>16.7</v>
      </c>
      <c r="H13" s="9">
        <v>70.5</v>
      </c>
      <c r="I13" s="9">
        <v>0.02</v>
      </c>
      <c r="J13" s="9">
        <v>18.75</v>
      </c>
      <c r="K13" s="9">
        <v>7.5</v>
      </c>
      <c r="L13" s="9">
        <v>3</v>
      </c>
      <c r="M13" s="9">
        <v>24</v>
      </c>
      <c r="N13" s="9">
        <v>16.5</v>
      </c>
      <c r="O13" s="9">
        <v>13.5</v>
      </c>
      <c r="P13" s="9">
        <v>3.3</v>
      </c>
    </row>
    <row r="14" spans="1:16" x14ac:dyDescent="0.25">
      <c r="A14" s="47" t="s">
        <v>76</v>
      </c>
      <c r="B14" s="48"/>
      <c r="C14" s="62">
        <f>SUM(C9:D13)</f>
        <v>610</v>
      </c>
      <c r="D14" s="63"/>
      <c r="E14" s="10">
        <f>SUM(E9:E13)</f>
        <v>25.820000000000004</v>
      </c>
      <c r="F14" s="10">
        <f>SUM(F9:F13)</f>
        <v>27.07</v>
      </c>
      <c r="G14" s="10">
        <f>SUM(G9:G13)</f>
        <v>76.16</v>
      </c>
      <c r="H14" s="10">
        <f>SUM(H9:H13)</f>
        <v>642.42000000000007</v>
      </c>
      <c r="I14" s="10">
        <f>SUM(I10:I13)</f>
        <v>0.12000000000000001</v>
      </c>
      <c r="J14" s="7">
        <f t="shared" ref="J14:P14" si="0">SUM(J9:J13)</f>
        <v>28.08</v>
      </c>
      <c r="K14" s="10">
        <f t="shared" si="0"/>
        <v>80.400000000000006</v>
      </c>
      <c r="L14" s="10">
        <f t="shared" si="0"/>
        <v>111.79</v>
      </c>
      <c r="M14" s="10">
        <f t="shared" si="0"/>
        <v>98.81</v>
      </c>
      <c r="N14" s="10">
        <f t="shared" si="0"/>
        <v>169.34</v>
      </c>
      <c r="O14" s="10">
        <f t="shared" si="0"/>
        <v>36</v>
      </c>
      <c r="P14" s="10">
        <f t="shared" si="0"/>
        <v>5.9499999999999993</v>
      </c>
    </row>
  </sheetData>
  <mergeCells count="22">
    <mergeCell ref="C12:D12"/>
    <mergeCell ref="B5:B6"/>
    <mergeCell ref="C5:D6"/>
    <mergeCell ref="C9:D9"/>
    <mergeCell ref="C10:D10"/>
    <mergeCell ref="C11:D11"/>
    <mergeCell ref="C14:D14"/>
    <mergeCell ref="K1:P1"/>
    <mergeCell ref="I3:J3"/>
    <mergeCell ref="I5:L5"/>
    <mergeCell ref="M5:P5"/>
    <mergeCell ref="C7:D7"/>
    <mergeCell ref="E5:G5"/>
    <mergeCell ref="H5:H6"/>
    <mergeCell ref="D1:H1"/>
    <mergeCell ref="A2:H2"/>
    <mergeCell ref="F3:G3"/>
    <mergeCell ref="A4:B4"/>
    <mergeCell ref="F4:G4"/>
    <mergeCell ref="C13:D13"/>
    <mergeCell ref="A8:B8"/>
    <mergeCell ref="A5:A6"/>
  </mergeCells>
  <pageMargins left="0.16" right="0.16" top="0.74803149606299213" bottom="0.28999999999999998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2" sqref="G12"/>
    </sheetView>
  </sheetViews>
  <sheetFormatPr defaultColWidth="9.140625" defaultRowHeight="15" x14ac:dyDescent="0.25"/>
  <cols>
    <col min="1" max="1" width="7.7109375" style="2" customWidth="1"/>
    <col min="2" max="2" width="32.42578125" style="2" customWidth="1"/>
    <col min="3" max="3" width="7.140625" style="2" customWidth="1"/>
    <col min="4" max="4" width="7.5703125" style="2" customWidth="1"/>
    <col min="5" max="5" width="6.140625" style="2" customWidth="1"/>
    <col min="6" max="6" width="5.5703125" style="2" customWidth="1"/>
    <col min="7" max="7" width="8.28515625" style="2" customWidth="1"/>
    <col min="8" max="8" width="17.28515625" style="2" customWidth="1"/>
    <col min="9" max="9" width="6.5703125" style="14" customWidth="1"/>
    <col min="10" max="10" width="6.7109375" style="14" customWidth="1"/>
    <col min="11" max="11" width="6.42578125" style="14" customWidth="1"/>
    <col min="12" max="12" width="6.28515625" style="14" customWidth="1"/>
    <col min="13" max="13" width="7.5703125" style="14" customWidth="1"/>
    <col min="14" max="14" width="6.7109375" style="14" customWidth="1"/>
    <col min="15" max="15" width="6.85546875" style="14" customWidth="1"/>
    <col min="16" max="16" width="5.1406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53</v>
      </c>
      <c r="B2" s="88"/>
      <c r="C2" s="88"/>
      <c r="D2" s="88"/>
      <c r="E2" s="88"/>
      <c r="F2" s="88"/>
      <c r="G2" s="88"/>
      <c r="H2" s="88"/>
    </row>
    <row r="3" spans="1:16" x14ac:dyDescent="0.25">
      <c r="A3" s="3" t="s">
        <v>0</v>
      </c>
      <c r="D3" s="11" t="s">
        <v>23</v>
      </c>
      <c r="E3" s="12" t="s">
        <v>32</v>
      </c>
      <c r="F3" s="65"/>
      <c r="G3" s="65"/>
      <c r="H3" s="36"/>
      <c r="I3" s="65" t="s">
        <v>1</v>
      </c>
      <c r="J3" s="65"/>
    </row>
    <row r="4" spans="1:16" x14ac:dyDescent="0.25">
      <c r="A4" s="67"/>
      <c r="B4" s="67"/>
      <c r="C4" s="15"/>
      <c r="D4" s="16" t="s">
        <v>25</v>
      </c>
      <c r="E4" s="13">
        <v>3</v>
      </c>
      <c r="F4" s="89"/>
      <c r="G4" s="89"/>
      <c r="H4" s="37"/>
      <c r="I4" s="37"/>
      <c r="J4" s="43" t="s">
        <v>93</v>
      </c>
    </row>
    <row r="5" spans="1:16" s="2" customForma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.75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ht="29.25" customHeight="1" x14ac:dyDescent="0.25">
      <c r="A9" s="6">
        <v>223</v>
      </c>
      <c r="B9" s="4" t="s">
        <v>94</v>
      </c>
      <c r="C9" s="60">
        <v>150</v>
      </c>
      <c r="D9" s="61"/>
      <c r="E9" s="9">
        <v>22.06</v>
      </c>
      <c r="F9" s="9">
        <v>9.31</v>
      </c>
      <c r="G9" s="9">
        <v>27.72</v>
      </c>
      <c r="H9" s="9">
        <v>281.95</v>
      </c>
      <c r="I9" s="29">
        <v>0.06</v>
      </c>
      <c r="J9" s="5">
        <v>0.68</v>
      </c>
      <c r="K9" s="29">
        <v>13.2</v>
      </c>
      <c r="L9" s="29">
        <v>0.13</v>
      </c>
      <c r="M9" s="29">
        <v>220.03</v>
      </c>
      <c r="N9" s="5">
        <v>6.77</v>
      </c>
      <c r="O9" s="29">
        <v>1.22</v>
      </c>
      <c r="P9" s="29">
        <v>0.57999999999999996</v>
      </c>
    </row>
    <row r="10" spans="1:16" x14ac:dyDescent="0.25">
      <c r="A10" s="6">
        <v>14</v>
      </c>
      <c r="B10" s="20" t="s">
        <v>14</v>
      </c>
      <c r="C10" s="58">
        <v>10</v>
      </c>
      <c r="D10" s="59"/>
      <c r="E10" s="5">
        <v>0.2</v>
      </c>
      <c r="F10" s="5">
        <v>7.2</v>
      </c>
      <c r="G10" s="5">
        <v>0.13</v>
      </c>
      <c r="H10" s="5">
        <v>65.72</v>
      </c>
      <c r="I10" s="5" t="s">
        <v>11</v>
      </c>
      <c r="J10" s="5" t="s">
        <v>11</v>
      </c>
      <c r="K10" s="5">
        <v>40</v>
      </c>
      <c r="L10" s="5">
        <v>0.1</v>
      </c>
      <c r="M10" s="5">
        <v>2.4</v>
      </c>
      <c r="N10" s="5">
        <v>3</v>
      </c>
      <c r="O10" s="5">
        <v>0.11</v>
      </c>
      <c r="P10" s="5">
        <v>0.03</v>
      </c>
    </row>
    <row r="11" spans="1:16" x14ac:dyDescent="0.25">
      <c r="A11" s="6">
        <v>376</v>
      </c>
      <c r="B11" s="20" t="s">
        <v>10</v>
      </c>
      <c r="C11" s="58">
        <v>200</v>
      </c>
      <c r="D11" s="59"/>
      <c r="E11" s="9">
        <v>7.0000000000000007E-2</v>
      </c>
      <c r="F11" s="9">
        <v>0.2</v>
      </c>
      <c r="G11" s="9">
        <v>15</v>
      </c>
      <c r="H11" s="9">
        <v>60</v>
      </c>
      <c r="I11" s="9" t="s">
        <v>11</v>
      </c>
      <c r="J11" s="9">
        <v>0.03</v>
      </c>
      <c r="K11" s="26" t="s">
        <v>11</v>
      </c>
      <c r="L11" s="26" t="s">
        <v>11</v>
      </c>
      <c r="M11" s="9">
        <v>11.1</v>
      </c>
      <c r="N11" s="9">
        <v>2.8</v>
      </c>
      <c r="O11" s="9">
        <v>1.4</v>
      </c>
      <c r="P11" s="9">
        <v>0.28000000000000003</v>
      </c>
    </row>
    <row r="12" spans="1:16" x14ac:dyDescent="0.25">
      <c r="A12" s="5" t="s">
        <v>12</v>
      </c>
      <c r="B12" s="20" t="s">
        <v>91</v>
      </c>
      <c r="C12" s="58">
        <v>40</v>
      </c>
      <c r="D12" s="59"/>
      <c r="E12" s="9">
        <v>3.06</v>
      </c>
      <c r="F12" s="9">
        <v>0.3</v>
      </c>
      <c r="G12" s="9">
        <v>20</v>
      </c>
      <c r="H12" s="9">
        <v>94.22</v>
      </c>
      <c r="I12" s="9">
        <v>0.04</v>
      </c>
      <c r="J12" s="9" t="s">
        <v>11</v>
      </c>
      <c r="K12" s="9" t="s">
        <v>11</v>
      </c>
      <c r="L12" s="55" t="s">
        <v>11</v>
      </c>
      <c r="M12" s="9">
        <v>8.0399999999999991</v>
      </c>
      <c r="N12" s="55" t="s">
        <v>11</v>
      </c>
      <c r="O12" s="55" t="s">
        <v>11</v>
      </c>
      <c r="P12" s="9">
        <v>0.44</v>
      </c>
    </row>
    <row r="13" spans="1:16" x14ac:dyDescent="0.25">
      <c r="A13" s="47" t="s">
        <v>76</v>
      </c>
      <c r="B13" s="48"/>
      <c r="C13" s="62">
        <f>SUM(C9:D12)</f>
        <v>400</v>
      </c>
      <c r="D13" s="63"/>
      <c r="E13" s="10">
        <f t="shared" ref="E13:P13" si="0">SUM(E9:E12)</f>
        <v>25.389999999999997</v>
      </c>
      <c r="F13" s="10">
        <f t="shared" si="0"/>
        <v>17.010000000000002</v>
      </c>
      <c r="G13" s="10">
        <f t="shared" si="0"/>
        <v>62.849999999999994</v>
      </c>
      <c r="H13" s="10">
        <f t="shared" si="0"/>
        <v>501.89</v>
      </c>
      <c r="I13" s="10">
        <f t="shared" si="0"/>
        <v>0.1</v>
      </c>
      <c r="J13" s="7">
        <f t="shared" si="0"/>
        <v>0.71000000000000008</v>
      </c>
      <c r="K13" s="10">
        <f t="shared" si="0"/>
        <v>53.2</v>
      </c>
      <c r="L13" s="10">
        <f t="shared" si="0"/>
        <v>0.23</v>
      </c>
      <c r="M13" s="10">
        <f t="shared" si="0"/>
        <v>241.57</v>
      </c>
      <c r="N13" s="10">
        <f t="shared" si="0"/>
        <v>12.57</v>
      </c>
      <c r="O13" s="10">
        <f t="shared" si="0"/>
        <v>2.73</v>
      </c>
      <c r="P13" s="10">
        <f t="shared" si="0"/>
        <v>1.33</v>
      </c>
    </row>
  </sheetData>
  <mergeCells count="21">
    <mergeCell ref="A8:B8"/>
    <mergeCell ref="A5:A6"/>
    <mergeCell ref="B5:B6"/>
    <mergeCell ref="C5:D6"/>
    <mergeCell ref="C9:D9"/>
    <mergeCell ref="C10:D10"/>
    <mergeCell ref="C11:D11"/>
    <mergeCell ref="C12:D12"/>
    <mergeCell ref="C13:D13"/>
    <mergeCell ref="K1:P1"/>
    <mergeCell ref="I3:J3"/>
    <mergeCell ref="I5:L5"/>
    <mergeCell ref="M5:P5"/>
    <mergeCell ref="C7:D7"/>
    <mergeCell ref="E5:G5"/>
    <mergeCell ref="H5:H6"/>
    <mergeCell ref="D1:H1"/>
    <mergeCell ref="A2:H2"/>
    <mergeCell ref="F3:G3"/>
    <mergeCell ref="A4:B4"/>
    <mergeCell ref="F4:G4"/>
  </mergeCells>
  <pageMargins left="0.16" right="0.16" top="0.74803149606299213" bottom="0.74803149606299213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B11" sqref="B11"/>
    </sheetView>
  </sheetViews>
  <sheetFormatPr defaultColWidth="9.140625" defaultRowHeight="15" x14ac:dyDescent="0.25"/>
  <cols>
    <col min="1" max="1" width="8.42578125" style="2" customWidth="1"/>
    <col min="2" max="2" width="31.140625" style="2" customWidth="1"/>
    <col min="3" max="3" width="4.7109375" style="2" customWidth="1"/>
    <col min="4" max="4" width="10.28515625" style="2" customWidth="1"/>
    <col min="5" max="5" width="6.85546875" style="2" customWidth="1"/>
    <col min="6" max="6" width="7.140625" style="2" customWidth="1"/>
    <col min="7" max="7" width="7.85546875" style="2" customWidth="1"/>
    <col min="8" max="8" width="16.7109375" style="2" customWidth="1"/>
    <col min="9" max="9" width="5.7109375" style="14" customWidth="1"/>
    <col min="10" max="10" width="6.42578125" style="14" customWidth="1"/>
    <col min="11" max="11" width="6.7109375" style="14" customWidth="1"/>
    <col min="12" max="13" width="6.5703125" style="14" customWidth="1"/>
    <col min="14" max="14" width="7.42578125" style="14" customWidth="1"/>
    <col min="15" max="15" width="6.5703125" style="14" customWidth="1"/>
    <col min="16" max="16" width="5.285156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54</v>
      </c>
      <c r="B2" s="88"/>
      <c r="C2" s="88"/>
      <c r="D2" s="88"/>
      <c r="E2" s="88"/>
      <c r="F2" s="88"/>
      <c r="G2" s="88"/>
      <c r="H2" s="88"/>
    </row>
    <row r="3" spans="1:16" x14ac:dyDescent="0.25">
      <c r="A3" s="3" t="s">
        <v>0</v>
      </c>
      <c r="D3" s="11" t="s">
        <v>23</v>
      </c>
      <c r="E3" s="12" t="s">
        <v>35</v>
      </c>
      <c r="F3" s="65"/>
      <c r="G3" s="65"/>
      <c r="H3" s="36"/>
      <c r="I3" s="65" t="s">
        <v>1</v>
      </c>
      <c r="J3" s="65"/>
    </row>
    <row r="4" spans="1:16" x14ac:dyDescent="0.25">
      <c r="A4" s="67"/>
      <c r="B4" s="67"/>
      <c r="C4" s="15"/>
      <c r="D4" s="16" t="s">
        <v>25</v>
      </c>
      <c r="E4" s="13">
        <v>3</v>
      </c>
      <c r="F4" s="89"/>
      <c r="G4" s="89"/>
      <c r="H4" s="37"/>
      <c r="I4" s="37"/>
      <c r="J4" s="43" t="s">
        <v>93</v>
      </c>
    </row>
    <row r="5" spans="1:16" s="2" customForma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.75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33" t="s">
        <v>75</v>
      </c>
      <c r="B9" s="42" t="s">
        <v>74</v>
      </c>
      <c r="C9" s="96">
        <v>100</v>
      </c>
      <c r="D9" s="97"/>
      <c r="E9" s="40">
        <v>8.3000000000000007</v>
      </c>
      <c r="F9" s="40">
        <v>8.0500000000000007</v>
      </c>
      <c r="G9" s="40">
        <v>11.76</v>
      </c>
      <c r="H9" s="40">
        <v>152.5</v>
      </c>
      <c r="I9" s="41">
        <v>0.08</v>
      </c>
      <c r="J9" s="40">
        <v>1.4</v>
      </c>
      <c r="K9" s="29">
        <v>18.5</v>
      </c>
      <c r="L9" s="29">
        <v>51.8</v>
      </c>
      <c r="M9" s="29">
        <v>63.8</v>
      </c>
      <c r="N9" s="5">
        <v>122.4</v>
      </c>
      <c r="O9" s="29">
        <v>20.350000000000001</v>
      </c>
      <c r="P9" s="29">
        <v>0.6</v>
      </c>
    </row>
    <row r="10" spans="1:16" x14ac:dyDescent="0.25">
      <c r="A10" s="6">
        <v>312</v>
      </c>
      <c r="B10" s="20" t="s">
        <v>62</v>
      </c>
      <c r="C10" s="58">
        <v>150</v>
      </c>
      <c r="D10" s="59"/>
      <c r="E10" s="9">
        <v>3.12</v>
      </c>
      <c r="F10" s="9">
        <v>2.33</v>
      </c>
      <c r="G10" s="9">
        <v>21.13</v>
      </c>
      <c r="H10" s="9">
        <v>109.73</v>
      </c>
      <c r="I10" s="5">
        <v>1.1599999999999999</v>
      </c>
      <c r="J10" s="9">
        <v>3.75</v>
      </c>
      <c r="K10" s="5">
        <v>33.15</v>
      </c>
      <c r="L10" s="5">
        <v>0.15</v>
      </c>
      <c r="M10" s="5">
        <v>38.25</v>
      </c>
      <c r="N10" s="5">
        <v>76.95</v>
      </c>
      <c r="O10" s="5">
        <v>26.7</v>
      </c>
      <c r="P10" s="5">
        <v>0.86</v>
      </c>
    </row>
    <row r="11" spans="1:16" x14ac:dyDescent="0.25">
      <c r="A11" s="6">
        <v>646</v>
      </c>
      <c r="B11" s="49" t="s">
        <v>103</v>
      </c>
      <c r="C11" s="58">
        <v>200</v>
      </c>
      <c r="D11" s="59"/>
      <c r="E11" s="9">
        <v>0.14000000000000001</v>
      </c>
      <c r="F11" s="55" t="s">
        <v>11</v>
      </c>
      <c r="G11" s="9">
        <v>26.17</v>
      </c>
      <c r="H11" s="9">
        <v>101.21</v>
      </c>
      <c r="I11" s="5">
        <v>0.01</v>
      </c>
      <c r="J11" s="5">
        <v>9</v>
      </c>
      <c r="K11" s="5" t="s">
        <v>11</v>
      </c>
      <c r="L11" s="22" t="s">
        <v>11</v>
      </c>
      <c r="M11" s="5">
        <v>5.82</v>
      </c>
      <c r="N11" s="22" t="s">
        <v>11</v>
      </c>
      <c r="O11" s="22" t="s">
        <v>11</v>
      </c>
      <c r="P11" s="5">
        <v>0.12</v>
      </c>
    </row>
    <row r="12" spans="1:16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x14ac:dyDescent="0.25">
      <c r="A13" s="47" t="s">
        <v>76</v>
      </c>
      <c r="B13" s="48"/>
      <c r="C13" s="62">
        <f>SUM(C9:D12)</f>
        <v>480</v>
      </c>
      <c r="D13" s="63"/>
      <c r="E13" s="10">
        <f t="shared" ref="E13:P13" si="0">SUM(E9:E12)</f>
        <v>13.840000000000002</v>
      </c>
      <c r="F13" s="10">
        <f t="shared" si="0"/>
        <v>10.620000000000001</v>
      </c>
      <c r="G13" s="10">
        <f t="shared" si="0"/>
        <v>74.41</v>
      </c>
      <c r="H13" s="10">
        <f t="shared" si="0"/>
        <v>433.76</v>
      </c>
      <c r="I13" s="10">
        <f t="shared" si="0"/>
        <v>1.28</v>
      </c>
      <c r="J13" s="10">
        <f t="shared" si="0"/>
        <v>14.15</v>
      </c>
      <c r="K13" s="10">
        <f t="shared" si="0"/>
        <v>51.65</v>
      </c>
      <c r="L13" s="10">
        <f t="shared" si="0"/>
        <v>51.949999999999996</v>
      </c>
      <c r="M13" s="10">
        <f t="shared" si="0"/>
        <v>113.87</v>
      </c>
      <c r="N13" s="10">
        <f t="shared" si="0"/>
        <v>199.35000000000002</v>
      </c>
      <c r="O13" s="10">
        <f t="shared" si="0"/>
        <v>47.05</v>
      </c>
      <c r="P13" s="10">
        <f t="shared" si="0"/>
        <v>1.9100000000000001</v>
      </c>
    </row>
    <row r="14" spans="1:16" x14ac:dyDescent="0.25">
      <c r="A14" s="95"/>
      <c r="B14" s="95"/>
      <c r="C14" s="95"/>
      <c r="D14" s="95"/>
      <c r="E14" s="95"/>
      <c r="F14" s="95"/>
      <c r="G14" s="95"/>
      <c r="H14" s="95"/>
    </row>
  </sheetData>
  <mergeCells count="22">
    <mergeCell ref="C13:D13"/>
    <mergeCell ref="C12:D12"/>
    <mergeCell ref="A14:H14"/>
    <mergeCell ref="D1:H1"/>
    <mergeCell ref="A2:H2"/>
    <mergeCell ref="F3:G3"/>
    <mergeCell ref="A4:B4"/>
    <mergeCell ref="F4:G4"/>
    <mergeCell ref="E5:G5"/>
    <mergeCell ref="H5:H6"/>
    <mergeCell ref="C7:D7"/>
    <mergeCell ref="A8:B8"/>
    <mergeCell ref="A5:A6"/>
    <mergeCell ref="B5:B6"/>
    <mergeCell ref="C9:D9"/>
    <mergeCell ref="C10:D10"/>
    <mergeCell ref="C11:D11"/>
    <mergeCell ref="K1:P1"/>
    <mergeCell ref="I3:J3"/>
    <mergeCell ref="I5:L5"/>
    <mergeCell ref="M5:P5"/>
    <mergeCell ref="C5:D6"/>
  </mergeCells>
  <pageMargins left="0.16" right="0.16" top="0.33" bottom="0.16" header="0.11" footer="0.16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G13" sqref="G13"/>
    </sheetView>
  </sheetViews>
  <sheetFormatPr defaultColWidth="9.140625" defaultRowHeight="15" x14ac:dyDescent="0.25"/>
  <cols>
    <col min="1" max="1" width="7" style="2" customWidth="1"/>
    <col min="2" max="2" width="30.7109375" style="2" customWidth="1"/>
    <col min="3" max="3" width="7.140625" style="2" customWidth="1"/>
    <col min="4" max="4" width="7" style="2" customWidth="1"/>
    <col min="5" max="5" width="6.140625" style="2" customWidth="1"/>
    <col min="6" max="6" width="6" style="2" customWidth="1"/>
    <col min="7" max="7" width="7.5703125" style="2" customWidth="1"/>
    <col min="8" max="8" width="16.42578125" style="2" customWidth="1"/>
    <col min="9" max="9" width="6" style="14" customWidth="1"/>
    <col min="10" max="10" width="5.140625" style="14" customWidth="1"/>
    <col min="11" max="11" width="5.7109375" style="14" customWidth="1"/>
    <col min="12" max="12" width="5.140625" style="14" customWidth="1"/>
    <col min="13" max="13" width="7.140625" style="14" customWidth="1"/>
    <col min="14" max="14" width="6.28515625" style="14" customWidth="1"/>
    <col min="15" max="15" width="5.5703125" style="14" customWidth="1"/>
    <col min="16" max="16" width="6.1406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55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98" t="s">
        <v>24</v>
      </c>
      <c r="F3" s="98"/>
      <c r="G3" s="98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4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29.25" customHeight="1" x14ac:dyDescent="0.25">
      <c r="A6" s="77"/>
      <c r="B6" s="79"/>
      <c r="C6" s="82"/>
      <c r="D6" s="83"/>
      <c r="E6" s="30" t="s">
        <v>5</v>
      </c>
      <c r="F6" s="30" t="s">
        <v>6</v>
      </c>
      <c r="G6" s="30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85" t="s">
        <v>8</v>
      </c>
      <c r="B8" s="86"/>
      <c r="C8" s="31"/>
      <c r="D8" s="31"/>
      <c r="E8" s="31"/>
      <c r="F8" s="31"/>
      <c r="G8" s="31"/>
      <c r="H8" s="31"/>
      <c r="I8" s="34"/>
      <c r="J8" s="34"/>
      <c r="K8" s="34"/>
      <c r="L8" s="34"/>
      <c r="M8" s="34"/>
      <c r="N8" s="34"/>
      <c r="O8" s="34"/>
      <c r="P8" s="34"/>
    </row>
    <row r="9" spans="1:16" ht="33" customHeight="1" x14ac:dyDescent="0.25">
      <c r="A9" s="6">
        <v>181</v>
      </c>
      <c r="B9" s="53" t="s">
        <v>106</v>
      </c>
      <c r="C9" s="58">
        <v>200</v>
      </c>
      <c r="D9" s="59"/>
      <c r="E9" s="5">
        <v>6.11</v>
      </c>
      <c r="F9" s="5">
        <v>10.72</v>
      </c>
      <c r="G9" s="5">
        <v>42.36</v>
      </c>
      <c r="H9" s="5">
        <v>291</v>
      </c>
      <c r="I9" s="29">
        <v>0.08</v>
      </c>
      <c r="J9" s="5">
        <v>1.17</v>
      </c>
      <c r="K9" s="29">
        <v>58</v>
      </c>
      <c r="L9" s="29">
        <v>39</v>
      </c>
      <c r="M9" s="29">
        <v>134.07</v>
      </c>
      <c r="N9" s="5">
        <v>118.19</v>
      </c>
      <c r="O9" s="29">
        <v>20.3</v>
      </c>
      <c r="P9" s="29">
        <v>0.5</v>
      </c>
    </row>
    <row r="10" spans="1:16" ht="15" customHeight="1" x14ac:dyDescent="0.25">
      <c r="A10" s="6">
        <v>14</v>
      </c>
      <c r="B10" s="20" t="s">
        <v>14</v>
      </c>
      <c r="C10" s="58">
        <v>10</v>
      </c>
      <c r="D10" s="59"/>
      <c r="E10" s="5">
        <v>0.2</v>
      </c>
      <c r="F10" s="5">
        <v>7.2</v>
      </c>
      <c r="G10" s="5">
        <v>0.13</v>
      </c>
      <c r="H10" s="5">
        <v>65.72</v>
      </c>
      <c r="I10" s="5" t="s">
        <v>11</v>
      </c>
      <c r="J10" s="5" t="s">
        <v>11</v>
      </c>
      <c r="K10" s="5">
        <v>40</v>
      </c>
      <c r="L10" s="5">
        <v>0.1</v>
      </c>
      <c r="M10" s="5">
        <v>2.4</v>
      </c>
      <c r="N10" s="5">
        <v>3</v>
      </c>
      <c r="O10" s="5">
        <v>0.11</v>
      </c>
      <c r="P10" s="5">
        <v>0.03</v>
      </c>
    </row>
    <row r="11" spans="1:16" ht="15" customHeight="1" x14ac:dyDescent="0.25">
      <c r="A11" s="6">
        <v>379</v>
      </c>
      <c r="B11" s="52" t="s">
        <v>98</v>
      </c>
      <c r="C11" s="58">
        <v>200</v>
      </c>
      <c r="D11" s="59"/>
      <c r="E11" s="9">
        <v>6.4</v>
      </c>
      <c r="F11" s="9">
        <v>2.8</v>
      </c>
      <c r="G11" s="9">
        <v>29.8</v>
      </c>
      <c r="H11" s="9">
        <v>155.19999999999999</v>
      </c>
      <c r="I11" s="5">
        <v>0.03</v>
      </c>
      <c r="J11" s="5">
        <v>1.47</v>
      </c>
      <c r="K11" s="5" t="s">
        <v>11</v>
      </c>
      <c r="L11" s="5" t="s">
        <v>11</v>
      </c>
      <c r="M11" s="5">
        <v>158.66999999999999</v>
      </c>
      <c r="N11" s="5">
        <v>132</v>
      </c>
      <c r="O11" s="5">
        <v>29.33</v>
      </c>
      <c r="P11" s="5">
        <v>155.19999999999999</v>
      </c>
    </row>
    <row r="12" spans="1:16" ht="15" customHeight="1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ht="15" customHeight="1" x14ac:dyDescent="0.25">
      <c r="A13" s="6">
        <v>338</v>
      </c>
      <c r="B13" s="20" t="s">
        <v>41</v>
      </c>
      <c r="C13" s="60">
        <v>200</v>
      </c>
      <c r="D13" s="61"/>
      <c r="E13" s="9">
        <v>0.8</v>
      </c>
      <c r="F13" s="9">
        <v>0.8</v>
      </c>
      <c r="G13" s="9">
        <v>21</v>
      </c>
      <c r="H13" s="9">
        <v>94</v>
      </c>
      <c r="I13" s="9">
        <v>0.03</v>
      </c>
      <c r="J13" s="9">
        <v>25</v>
      </c>
      <c r="K13" s="9">
        <v>10</v>
      </c>
      <c r="L13" s="9">
        <v>4</v>
      </c>
      <c r="M13" s="9">
        <v>32</v>
      </c>
      <c r="N13" s="9">
        <v>22</v>
      </c>
      <c r="O13" s="9">
        <v>18</v>
      </c>
      <c r="P13" s="9">
        <v>4.4000000000000004</v>
      </c>
    </row>
    <row r="14" spans="1:16" ht="15" customHeight="1" x14ac:dyDescent="0.25">
      <c r="A14" s="47" t="s">
        <v>76</v>
      </c>
      <c r="B14" s="48"/>
      <c r="C14" s="62">
        <f>SUM(C9:D13)</f>
        <v>640</v>
      </c>
      <c r="D14" s="63"/>
      <c r="E14" s="7">
        <f t="shared" ref="E14:P14" si="0">SUM(E9:E13)</f>
        <v>15.790000000000001</v>
      </c>
      <c r="F14" s="7">
        <f t="shared" si="0"/>
        <v>21.76</v>
      </c>
      <c r="G14" s="7">
        <f t="shared" si="0"/>
        <v>108.64</v>
      </c>
      <c r="H14" s="7">
        <f t="shared" si="0"/>
        <v>676.24</v>
      </c>
      <c r="I14" s="10">
        <f t="shared" si="0"/>
        <v>0.17</v>
      </c>
      <c r="J14" s="7">
        <f t="shared" si="0"/>
        <v>27.64</v>
      </c>
      <c r="K14" s="10">
        <f t="shared" si="0"/>
        <v>108</v>
      </c>
      <c r="L14" s="10">
        <f t="shared" si="0"/>
        <v>43.1</v>
      </c>
      <c r="M14" s="10">
        <f t="shared" si="0"/>
        <v>333.14</v>
      </c>
      <c r="N14" s="10">
        <f t="shared" si="0"/>
        <v>275.19</v>
      </c>
      <c r="O14" s="10">
        <f t="shared" si="0"/>
        <v>67.739999999999995</v>
      </c>
      <c r="P14" s="10">
        <f t="shared" si="0"/>
        <v>160.46</v>
      </c>
    </row>
  </sheetData>
  <mergeCells count="22">
    <mergeCell ref="A8:B8"/>
    <mergeCell ref="A5:A6"/>
    <mergeCell ref="B5:B6"/>
    <mergeCell ref="C5:D6"/>
    <mergeCell ref="C13:D13"/>
    <mergeCell ref="C14:D14"/>
    <mergeCell ref="I5:L5"/>
    <mergeCell ref="M5:P5"/>
    <mergeCell ref="E5:G5"/>
    <mergeCell ref="H5:H6"/>
    <mergeCell ref="C9:D9"/>
    <mergeCell ref="C10:D10"/>
    <mergeCell ref="C11:D11"/>
    <mergeCell ref="C12:D12"/>
    <mergeCell ref="C7:D7"/>
    <mergeCell ref="D1:H1"/>
    <mergeCell ref="A2:H2"/>
    <mergeCell ref="A4:B4"/>
    <mergeCell ref="F4:G4"/>
    <mergeCell ref="K1:P1"/>
    <mergeCell ref="I3:J3"/>
    <mergeCell ref="E3:G3"/>
  </mergeCells>
  <pageMargins left="0.16" right="0.16" top="0.74803149606299213" bottom="0.74803149606299213" header="0.31496062992125984" footer="0.31496062992125984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3" sqref="G13"/>
    </sheetView>
  </sheetViews>
  <sheetFormatPr defaultColWidth="9.140625" defaultRowHeight="15" x14ac:dyDescent="0.25"/>
  <cols>
    <col min="1" max="1" width="8" style="2" customWidth="1"/>
    <col min="2" max="2" width="30.85546875" style="2" customWidth="1"/>
    <col min="3" max="3" width="7.140625" style="2" customWidth="1"/>
    <col min="4" max="4" width="7.42578125" style="2" customWidth="1"/>
    <col min="5" max="5" width="6.140625" style="2" customWidth="1"/>
    <col min="6" max="6" width="7.7109375" style="2" customWidth="1"/>
    <col min="7" max="7" width="7.140625" style="2" customWidth="1"/>
    <col min="8" max="8" width="16.42578125" style="2" customWidth="1"/>
    <col min="9" max="9" width="5.28515625" style="14" customWidth="1"/>
    <col min="10" max="12" width="5.140625" style="14" customWidth="1"/>
    <col min="13" max="13" width="5.42578125" style="14" customWidth="1"/>
    <col min="14" max="14" width="6.85546875" style="14" customWidth="1"/>
    <col min="15" max="15" width="6" style="14" customWidth="1"/>
    <col min="16" max="16" width="6.710937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59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12" t="s">
        <v>28</v>
      </c>
      <c r="F3" s="65"/>
      <c r="G3" s="65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4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29.25" customHeight="1" x14ac:dyDescent="0.25">
      <c r="A6" s="77"/>
      <c r="B6" s="79"/>
      <c r="C6" s="82"/>
      <c r="D6" s="83"/>
      <c r="E6" s="30" t="s">
        <v>5</v>
      </c>
      <c r="F6" s="30" t="s">
        <v>6</v>
      </c>
      <c r="G6" s="30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85" t="s">
        <v>8</v>
      </c>
      <c r="B8" s="86"/>
      <c r="C8" s="31"/>
      <c r="D8" s="31"/>
      <c r="E8" s="31"/>
      <c r="F8" s="31"/>
      <c r="G8" s="31"/>
      <c r="H8" s="31"/>
      <c r="I8" s="34"/>
      <c r="J8" s="34"/>
      <c r="K8" s="34"/>
      <c r="L8" s="34"/>
      <c r="M8" s="34"/>
      <c r="N8" s="34"/>
      <c r="O8" s="34"/>
      <c r="P8" s="34"/>
    </row>
    <row r="9" spans="1:16" ht="15" customHeight="1" x14ac:dyDescent="0.25">
      <c r="A9" s="56" t="s">
        <v>105</v>
      </c>
      <c r="B9" s="20" t="s">
        <v>68</v>
      </c>
      <c r="C9" s="60">
        <v>100</v>
      </c>
      <c r="D9" s="61"/>
      <c r="E9" s="5">
        <v>16.5</v>
      </c>
      <c r="F9" s="5">
        <v>24.2</v>
      </c>
      <c r="G9" s="5">
        <v>15.32</v>
      </c>
      <c r="H9" s="5">
        <v>344</v>
      </c>
      <c r="I9" s="29">
        <v>0.08</v>
      </c>
      <c r="J9" s="5">
        <v>0.34</v>
      </c>
      <c r="K9" s="29">
        <v>44.8</v>
      </c>
      <c r="L9" s="29">
        <v>35</v>
      </c>
      <c r="M9" s="29">
        <v>43.14</v>
      </c>
      <c r="N9" s="5">
        <v>188.8</v>
      </c>
      <c r="O9" s="29">
        <v>55.78</v>
      </c>
      <c r="P9" s="29">
        <v>2.8</v>
      </c>
    </row>
    <row r="10" spans="1:16" ht="15" customHeight="1" x14ac:dyDescent="0.25">
      <c r="A10" s="6">
        <v>302</v>
      </c>
      <c r="B10" s="20" t="s">
        <v>67</v>
      </c>
      <c r="C10" s="58">
        <v>150</v>
      </c>
      <c r="D10" s="59"/>
      <c r="E10" s="9">
        <v>8.93</v>
      </c>
      <c r="F10" s="9">
        <v>6.5</v>
      </c>
      <c r="G10" s="9">
        <v>39.840000000000003</v>
      </c>
      <c r="H10" s="9">
        <v>231.86</v>
      </c>
      <c r="I10" s="5">
        <v>0.2</v>
      </c>
      <c r="J10" s="22" t="s">
        <v>11</v>
      </c>
      <c r="K10" s="5" t="s">
        <v>11</v>
      </c>
      <c r="L10" s="5" t="s">
        <v>11</v>
      </c>
      <c r="M10" s="5">
        <v>14.6</v>
      </c>
      <c r="N10" s="5">
        <v>210</v>
      </c>
      <c r="O10" s="5">
        <v>140</v>
      </c>
      <c r="P10" s="5">
        <v>5.01</v>
      </c>
    </row>
    <row r="11" spans="1:16" ht="15" customHeight="1" x14ac:dyDescent="0.25">
      <c r="A11" s="6">
        <v>376</v>
      </c>
      <c r="B11" s="20" t="s">
        <v>10</v>
      </c>
      <c r="C11" s="58">
        <v>200</v>
      </c>
      <c r="D11" s="59"/>
      <c r="E11" s="9">
        <v>7.0000000000000007E-2</v>
      </c>
      <c r="F11" s="9">
        <v>0.2</v>
      </c>
      <c r="G11" s="9">
        <v>15</v>
      </c>
      <c r="H11" s="9">
        <v>60</v>
      </c>
      <c r="I11" s="9" t="s">
        <v>11</v>
      </c>
      <c r="J11" s="9">
        <v>0.03</v>
      </c>
      <c r="K11" s="26" t="s">
        <v>11</v>
      </c>
      <c r="L11" s="26" t="s">
        <v>11</v>
      </c>
      <c r="M11" s="9">
        <v>11.1</v>
      </c>
      <c r="N11" s="9">
        <v>2.8</v>
      </c>
      <c r="O11" s="9">
        <v>1.4</v>
      </c>
      <c r="P11" s="9">
        <v>0.28000000000000003</v>
      </c>
    </row>
    <row r="12" spans="1:16" ht="15" customHeight="1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ht="15" customHeight="1" x14ac:dyDescent="0.25">
      <c r="A13" s="47" t="s">
        <v>76</v>
      </c>
      <c r="B13" s="48"/>
      <c r="C13" s="62">
        <f>SUM(C9:D12)</f>
        <v>480</v>
      </c>
      <c r="D13" s="63"/>
      <c r="E13" s="7">
        <f t="shared" ref="E13:P13" si="0">SUM(E9:E12)</f>
        <v>27.78</v>
      </c>
      <c r="F13" s="7">
        <f t="shared" si="0"/>
        <v>31.139999999999997</v>
      </c>
      <c r="G13" s="7">
        <f t="shared" si="0"/>
        <v>85.509999999999991</v>
      </c>
      <c r="H13" s="7">
        <f t="shared" si="0"/>
        <v>706.18000000000006</v>
      </c>
      <c r="I13" s="10">
        <f t="shared" si="0"/>
        <v>0.31000000000000005</v>
      </c>
      <c r="J13" s="7">
        <f t="shared" si="0"/>
        <v>0.37</v>
      </c>
      <c r="K13" s="10">
        <f t="shared" si="0"/>
        <v>44.8</v>
      </c>
      <c r="L13" s="10">
        <f t="shared" si="0"/>
        <v>35</v>
      </c>
      <c r="M13" s="10">
        <f t="shared" si="0"/>
        <v>74.84</v>
      </c>
      <c r="N13" s="10">
        <f t="shared" si="0"/>
        <v>401.6</v>
      </c>
      <c r="O13" s="10">
        <f t="shared" si="0"/>
        <v>197.18</v>
      </c>
      <c r="P13" s="10">
        <f t="shared" si="0"/>
        <v>8.42</v>
      </c>
    </row>
  </sheetData>
  <mergeCells count="21">
    <mergeCell ref="C7:D7"/>
    <mergeCell ref="A8:B8"/>
    <mergeCell ref="A5:A6"/>
    <mergeCell ref="B5:B6"/>
    <mergeCell ref="C5:D6"/>
    <mergeCell ref="C9:D9"/>
    <mergeCell ref="C10:D10"/>
    <mergeCell ref="C11:D11"/>
    <mergeCell ref="C12:D12"/>
    <mergeCell ref="C13:D13"/>
    <mergeCell ref="I5:L5"/>
    <mergeCell ref="M5:P5"/>
    <mergeCell ref="E5:G5"/>
    <mergeCell ref="H5:H6"/>
    <mergeCell ref="D1:H1"/>
    <mergeCell ref="A2:H2"/>
    <mergeCell ref="F3:G3"/>
    <mergeCell ref="A4:B4"/>
    <mergeCell ref="F4:G4"/>
    <mergeCell ref="K1:P1"/>
    <mergeCell ref="I3:J3"/>
  </mergeCells>
  <pageMargins left="0.16" right="0.16" top="0.74803149606299213" bottom="0.74803149606299213" header="0.31496062992125984" footer="0.31496062992125984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2" sqref="G12"/>
    </sheetView>
  </sheetViews>
  <sheetFormatPr defaultColWidth="9.140625" defaultRowHeight="15" x14ac:dyDescent="0.25"/>
  <cols>
    <col min="1" max="1" width="7" style="2" customWidth="1"/>
    <col min="2" max="2" width="30.85546875" style="2" customWidth="1"/>
    <col min="3" max="4" width="7.140625" style="2" customWidth="1"/>
    <col min="5" max="5" width="5.140625" style="2" customWidth="1"/>
    <col min="6" max="6" width="6.28515625" style="2" customWidth="1"/>
    <col min="7" max="7" width="8.140625" style="2" customWidth="1"/>
    <col min="8" max="8" width="16.42578125" style="2" customWidth="1"/>
    <col min="9" max="9" width="5" style="14" customWidth="1"/>
    <col min="10" max="11" width="5.5703125" style="14" customWidth="1"/>
    <col min="12" max="12" width="5.140625" style="14" customWidth="1"/>
    <col min="13" max="13" width="7.140625" style="14" customWidth="1"/>
    <col min="14" max="14" width="6.28515625" style="14" customWidth="1"/>
    <col min="15" max="15" width="5.7109375" style="14" customWidth="1"/>
    <col min="16" max="16" width="7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58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46" t="s">
        <v>33</v>
      </c>
      <c r="F3" s="44"/>
      <c r="G3" s="44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4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29.25" customHeight="1" x14ac:dyDescent="0.25">
      <c r="A6" s="77"/>
      <c r="B6" s="79"/>
      <c r="C6" s="82"/>
      <c r="D6" s="83"/>
      <c r="E6" s="30" t="s">
        <v>5</v>
      </c>
      <c r="F6" s="30" t="s">
        <v>6</v>
      </c>
      <c r="G6" s="30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85" t="s">
        <v>8</v>
      </c>
      <c r="B8" s="86"/>
      <c r="C8" s="31"/>
      <c r="D8" s="31"/>
      <c r="E8" s="31"/>
      <c r="F8" s="31"/>
      <c r="G8" s="31"/>
      <c r="H8" s="31"/>
      <c r="I8" s="34"/>
      <c r="J8" s="34"/>
      <c r="K8" s="34"/>
      <c r="L8" s="34"/>
      <c r="M8" s="34"/>
      <c r="N8" s="34"/>
      <c r="O8" s="34"/>
      <c r="P8" s="34"/>
    </row>
    <row r="9" spans="1:16" ht="30.75" customHeight="1" x14ac:dyDescent="0.25">
      <c r="A9" s="6">
        <v>173</v>
      </c>
      <c r="B9" s="4" t="s">
        <v>43</v>
      </c>
      <c r="C9" s="58">
        <v>210</v>
      </c>
      <c r="D9" s="59"/>
      <c r="E9" s="9">
        <v>8.31</v>
      </c>
      <c r="F9" s="9">
        <v>13.12</v>
      </c>
      <c r="G9" s="9">
        <v>47.61</v>
      </c>
      <c r="H9" s="9">
        <v>342</v>
      </c>
      <c r="I9" s="29">
        <v>0.18</v>
      </c>
      <c r="J9" s="5">
        <v>0.96</v>
      </c>
      <c r="K9" s="29">
        <v>54.8</v>
      </c>
      <c r="L9" s="29">
        <v>37.4</v>
      </c>
      <c r="M9" s="29">
        <v>149.91999999999999</v>
      </c>
      <c r="N9" s="5">
        <v>234.98</v>
      </c>
      <c r="O9" s="29">
        <v>70.819999999999993</v>
      </c>
      <c r="P9" s="29">
        <v>1.76</v>
      </c>
    </row>
    <row r="10" spans="1:16" ht="15" customHeight="1" x14ac:dyDescent="0.25">
      <c r="A10" s="6">
        <v>388</v>
      </c>
      <c r="B10" s="20" t="s">
        <v>69</v>
      </c>
      <c r="C10" s="58">
        <v>200</v>
      </c>
      <c r="D10" s="59"/>
      <c r="E10" s="5">
        <v>0.68</v>
      </c>
      <c r="F10" s="5">
        <v>0.28000000000000003</v>
      </c>
      <c r="G10" s="5">
        <v>20.8</v>
      </c>
      <c r="H10" s="5">
        <v>88.2</v>
      </c>
      <c r="I10" s="5">
        <v>0.01</v>
      </c>
      <c r="J10" s="5">
        <v>100</v>
      </c>
      <c r="K10" s="5" t="s">
        <v>11</v>
      </c>
      <c r="L10" s="5">
        <v>98</v>
      </c>
      <c r="M10" s="5">
        <v>21.34</v>
      </c>
      <c r="N10" s="5">
        <v>3.44</v>
      </c>
      <c r="O10" s="5">
        <v>3.44</v>
      </c>
      <c r="P10" s="5">
        <v>0.6</v>
      </c>
    </row>
    <row r="11" spans="1:16" ht="15" customHeight="1" x14ac:dyDescent="0.25">
      <c r="A11" s="6">
        <v>8</v>
      </c>
      <c r="B11" s="20" t="s">
        <v>47</v>
      </c>
      <c r="C11" s="58">
        <v>65</v>
      </c>
      <c r="D11" s="59"/>
      <c r="E11" s="9">
        <v>6.67</v>
      </c>
      <c r="F11" s="9">
        <v>8.4700000000000006</v>
      </c>
      <c r="G11" s="9">
        <v>16.100000000000001</v>
      </c>
      <c r="H11" s="9">
        <v>163</v>
      </c>
      <c r="I11" s="5">
        <v>0.11</v>
      </c>
      <c r="J11" s="5">
        <v>0.25</v>
      </c>
      <c r="K11" s="5">
        <v>17</v>
      </c>
      <c r="L11" s="5">
        <v>28.8</v>
      </c>
      <c r="M11" s="5">
        <v>15.7</v>
      </c>
      <c r="N11" s="5">
        <v>52.3</v>
      </c>
      <c r="O11" s="5">
        <v>59.35</v>
      </c>
      <c r="P11" s="5">
        <v>26.72</v>
      </c>
    </row>
    <row r="12" spans="1:16" ht="15" customHeight="1" x14ac:dyDescent="0.25">
      <c r="A12" s="6"/>
      <c r="B12" s="20"/>
      <c r="C12" s="60"/>
      <c r="D12" s="61"/>
      <c r="E12" s="9"/>
      <c r="F12" s="9"/>
      <c r="G12" s="9"/>
      <c r="H12" s="9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47" t="s">
        <v>76</v>
      </c>
      <c r="B13" s="48"/>
      <c r="C13" s="62">
        <f>SUM(C9:D12)</f>
        <v>475</v>
      </c>
      <c r="D13" s="63"/>
      <c r="E13" s="10">
        <f t="shared" ref="E13:P13" si="0">SUM(E9:E12)</f>
        <v>15.66</v>
      </c>
      <c r="F13" s="10">
        <f t="shared" si="0"/>
        <v>21.869999999999997</v>
      </c>
      <c r="G13" s="10">
        <f t="shared" si="0"/>
        <v>84.509999999999991</v>
      </c>
      <c r="H13" s="10">
        <f t="shared" si="0"/>
        <v>593.20000000000005</v>
      </c>
      <c r="I13" s="10">
        <f t="shared" si="0"/>
        <v>0.3</v>
      </c>
      <c r="J13" s="7">
        <f t="shared" si="0"/>
        <v>101.21</v>
      </c>
      <c r="K13" s="10">
        <f t="shared" si="0"/>
        <v>71.8</v>
      </c>
      <c r="L13" s="10">
        <f t="shared" si="0"/>
        <v>164.20000000000002</v>
      </c>
      <c r="M13" s="10">
        <f t="shared" si="0"/>
        <v>186.95999999999998</v>
      </c>
      <c r="N13" s="10">
        <f t="shared" si="0"/>
        <v>290.71999999999997</v>
      </c>
      <c r="O13" s="10">
        <f t="shared" si="0"/>
        <v>133.60999999999999</v>
      </c>
      <c r="P13" s="10">
        <f t="shared" si="0"/>
        <v>29.08</v>
      </c>
    </row>
  </sheetData>
  <mergeCells count="20">
    <mergeCell ref="F4:G4"/>
    <mergeCell ref="K1:P1"/>
    <mergeCell ref="I3:J3"/>
    <mergeCell ref="I5:L5"/>
    <mergeCell ref="M5:P5"/>
    <mergeCell ref="D1:H1"/>
    <mergeCell ref="A2:H2"/>
    <mergeCell ref="A4:B4"/>
    <mergeCell ref="E5:G5"/>
    <mergeCell ref="H5:H6"/>
    <mergeCell ref="C7:D7"/>
    <mergeCell ref="A8:B8"/>
    <mergeCell ref="A5:A6"/>
    <mergeCell ref="B5:B6"/>
    <mergeCell ref="C5:D6"/>
    <mergeCell ref="C9:D9"/>
    <mergeCell ref="C10:D10"/>
    <mergeCell ref="C11:D11"/>
    <mergeCell ref="C12:D12"/>
    <mergeCell ref="C13:D13"/>
  </mergeCells>
  <pageMargins left="0.16" right="0.16" top="0.74803149606299213" bottom="0.74803149606299213" header="0.31496062992125984" footer="0.31496062992125984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F20" sqref="F20"/>
    </sheetView>
  </sheetViews>
  <sheetFormatPr defaultColWidth="9.140625" defaultRowHeight="15" x14ac:dyDescent="0.25"/>
  <cols>
    <col min="1" max="1" width="7" style="2" customWidth="1"/>
    <col min="2" max="2" width="31.140625" style="2" customWidth="1"/>
    <col min="3" max="3" width="7.140625" style="2" customWidth="1"/>
    <col min="4" max="4" width="7.28515625" style="2" customWidth="1"/>
    <col min="5" max="5" width="5.42578125" style="2" customWidth="1"/>
    <col min="6" max="6" width="5.7109375" style="2" customWidth="1"/>
    <col min="7" max="7" width="8.5703125" style="2" customWidth="1"/>
    <col min="8" max="8" width="16.42578125" style="2" customWidth="1"/>
    <col min="9" max="10" width="5.5703125" style="14" customWidth="1"/>
    <col min="11" max="11" width="5.42578125" style="14" customWidth="1"/>
    <col min="12" max="12" width="4.7109375" style="14" customWidth="1"/>
    <col min="13" max="13" width="6.28515625" style="14" customWidth="1"/>
    <col min="14" max="14" width="6.5703125" style="14" customWidth="1"/>
    <col min="15" max="15" width="6.42578125" style="14" customWidth="1"/>
    <col min="16" max="16" width="6.57031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57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98" t="s">
        <v>32</v>
      </c>
      <c r="F3" s="98"/>
      <c r="G3" s="98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4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29.25" customHeight="1" x14ac:dyDescent="0.25">
      <c r="A6" s="77"/>
      <c r="B6" s="79"/>
      <c r="C6" s="82"/>
      <c r="D6" s="83"/>
      <c r="E6" s="30" t="s">
        <v>5</v>
      </c>
      <c r="F6" s="30" t="s">
        <v>6</v>
      </c>
      <c r="G6" s="30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85" t="s">
        <v>8</v>
      </c>
      <c r="B8" s="86"/>
      <c r="C8" s="31"/>
      <c r="D8" s="31"/>
      <c r="E8" s="31"/>
      <c r="F8" s="31"/>
      <c r="G8" s="31"/>
      <c r="H8" s="31"/>
      <c r="I8" s="34"/>
      <c r="J8" s="34"/>
      <c r="K8" s="34"/>
      <c r="L8" s="34"/>
      <c r="M8" s="34"/>
      <c r="N8" s="34"/>
      <c r="O8" s="34"/>
      <c r="P8" s="34"/>
    </row>
    <row r="9" spans="1:16" ht="19.5" customHeight="1" x14ac:dyDescent="0.25">
      <c r="A9" s="6">
        <v>71</v>
      </c>
      <c r="B9" s="32" t="s">
        <v>73</v>
      </c>
      <c r="C9" s="58">
        <v>30</v>
      </c>
      <c r="D9" s="59"/>
      <c r="E9" s="9">
        <v>0.24</v>
      </c>
      <c r="F9" s="9">
        <v>0.03</v>
      </c>
      <c r="G9" s="9">
        <v>1</v>
      </c>
      <c r="H9" s="9">
        <v>4.2300000000000004</v>
      </c>
      <c r="I9" s="29">
        <v>1.4999999999999999E-2</v>
      </c>
      <c r="J9" s="5">
        <v>3</v>
      </c>
      <c r="K9" s="29" t="s">
        <v>11</v>
      </c>
      <c r="L9" s="29">
        <v>0.03</v>
      </c>
      <c r="M9" s="29">
        <v>6.9</v>
      </c>
      <c r="N9" s="5">
        <v>12.6</v>
      </c>
      <c r="O9" s="29">
        <v>4.2</v>
      </c>
      <c r="P9" s="29">
        <v>0.18</v>
      </c>
    </row>
    <row r="10" spans="1:16" ht="15" customHeight="1" x14ac:dyDescent="0.25">
      <c r="A10" s="6">
        <v>268</v>
      </c>
      <c r="B10" s="20" t="s">
        <v>72</v>
      </c>
      <c r="C10" s="60">
        <v>100</v>
      </c>
      <c r="D10" s="61"/>
      <c r="E10" s="5">
        <v>16.5</v>
      </c>
      <c r="F10" s="5">
        <v>24.2</v>
      </c>
      <c r="G10" s="5">
        <v>15.32</v>
      </c>
      <c r="H10" s="5">
        <v>344</v>
      </c>
      <c r="I10" s="29">
        <v>0.08</v>
      </c>
      <c r="J10" s="5">
        <v>0.34</v>
      </c>
      <c r="K10" s="29">
        <v>44.8</v>
      </c>
      <c r="L10" s="29">
        <v>35</v>
      </c>
      <c r="M10" s="29">
        <v>43.14</v>
      </c>
      <c r="N10" s="5">
        <v>188.8</v>
      </c>
      <c r="O10" s="29">
        <v>55.78</v>
      </c>
      <c r="P10" s="29">
        <v>2.8</v>
      </c>
    </row>
    <row r="11" spans="1:16" ht="15" customHeight="1" x14ac:dyDescent="0.25">
      <c r="A11" s="5">
        <v>303</v>
      </c>
      <c r="B11" s="4" t="s">
        <v>70</v>
      </c>
      <c r="C11" s="60">
        <v>150</v>
      </c>
      <c r="D11" s="61"/>
      <c r="E11" s="5">
        <v>4</v>
      </c>
      <c r="F11" s="5">
        <v>4.24</v>
      </c>
      <c r="G11" s="5">
        <v>25.6</v>
      </c>
      <c r="H11" s="5">
        <v>152.4</v>
      </c>
      <c r="I11" s="5">
        <v>0.08</v>
      </c>
      <c r="J11" s="5" t="s">
        <v>11</v>
      </c>
      <c r="K11" s="5" t="s">
        <v>11</v>
      </c>
      <c r="L11" s="5">
        <v>15</v>
      </c>
      <c r="M11" s="5">
        <v>15.6</v>
      </c>
      <c r="N11" s="5">
        <v>101</v>
      </c>
      <c r="O11" s="5">
        <v>21.6</v>
      </c>
      <c r="P11" s="5">
        <v>1.7</v>
      </c>
    </row>
    <row r="12" spans="1:16" ht="15" customHeight="1" x14ac:dyDescent="0.25">
      <c r="A12" s="6">
        <v>377</v>
      </c>
      <c r="B12" s="20" t="s">
        <v>16</v>
      </c>
      <c r="C12" s="58">
        <v>200</v>
      </c>
      <c r="D12" s="59"/>
      <c r="E12" s="9">
        <v>0.13</v>
      </c>
      <c r="F12" s="9">
        <v>0.02</v>
      </c>
      <c r="G12" s="9">
        <v>15.21</v>
      </c>
      <c r="H12" s="9">
        <v>62</v>
      </c>
      <c r="I12" s="5" t="s">
        <v>11</v>
      </c>
      <c r="J12" s="5">
        <v>2.83</v>
      </c>
      <c r="K12" s="5" t="s">
        <v>11</v>
      </c>
      <c r="L12" s="5">
        <v>0.01</v>
      </c>
      <c r="M12" s="5">
        <v>3.31</v>
      </c>
      <c r="N12" s="5">
        <v>1.54</v>
      </c>
      <c r="O12" s="5">
        <v>0.84</v>
      </c>
      <c r="P12" s="5">
        <v>0.09</v>
      </c>
    </row>
    <row r="13" spans="1:16" ht="15" customHeight="1" x14ac:dyDescent="0.25">
      <c r="A13" s="5" t="s">
        <v>12</v>
      </c>
      <c r="B13" s="20" t="s">
        <v>91</v>
      </c>
      <c r="C13" s="58">
        <v>30</v>
      </c>
      <c r="D13" s="59"/>
      <c r="E13" s="9">
        <v>2.2799999999999998</v>
      </c>
      <c r="F13" s="9">
        <v>0.24</v>
      </c>
      <c r="G13" s="9">
        <v>15.35</v>
      </c>
      <c r="H13" s="9">
        <v>70.319999999999993</v>
      </c>
      <c r="I13" s="9">
        <v>0.03</v>
      </c>
      <c r="J13" s="9" t="s">
        <v>11</v>
      </c>
      <c r="K13" s="9" t="s">
        <v>11</v>
      </c>
      <c r="L13" s="55" t="s">
        <v>11</v>
      </c>
      <c r="M13" s="9">
        <v>6</v>
      </c>
      <c r="N13" s="55" t="s">
        <v>11</v>
      </c>
      <c r="O13" s="55" t="s">
        <v>11</v>
      </c>
      <c r="P13" s="9">
        <v>0.33</v>
      </c>
    </row>
    <row r="14" spans="1:16" ht="15" customHeight="1" x14ac:dyDescent="0.25">
      <c r="A14" s="5"/>
      <c r="B14" s="20"/>
      <c r="C14" s="20"/>
      <c r="D14" s="2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customHeight="1" x14ac:dyDescent="0.25">
      <c r="A15" s="47" t="s">
        <v>76</v>
      </c>
      <c r="B15" s="48"/>
      <c r="C15" s="62">
        <f>SUM(C9:D14)</f>
        <v>510</v>
      </c>
      <c r="D15" s="63"/>
      <c r="E15" s="7">
        <f t="shared" ref="E15:P15" si="0">SUM(E9:E14)</f>
        <v>23.15</v>
      </c>
      <c r="F15" s="7">
        <f t="shared" si="0"/>
        <v>28.729999999999997</v>
      </c>
      <c r="G15" s="7">
        <f t="shared" si="0"/>
        <v>72.48</v>
      </c>
      <c r="H15" s="7">
        <f t="shared" si="0"/>
        <v>632.95000000000005</v>
      </c>
      <c r="I15" s="10">
        <f t="shared" si="0"/>
        <v>0.20499999999999999</v>
      </c>
      <c r="J15" s="10">
        <f t="shared" si="0"/>
        <v>6.17</v>
      </c>
      <c r="K15" s="10">
        <f t="shared" si="0"/>
        <v>44.8</v>
      </c>
      <c r="L15" s="10">
        <f t="shared" si="0"/>
        <v>50.04</v>
      </c>
      <c r="M15" s="10">
        <f t="shared" si="0"/>
        <v>74.95</v>
      </c>
      <c r="N15" s="10">
        <f t="shared" si="0"/>
        <v>303.94</v>
      </c>
      <c r="O15" s="10">
        <f t="shared" si="0"/>
        <v>82.420000000000016</v>
      </c>
      <c r="P15" s="10">
        <f t="shared" si="0"/>
        <v>5.0999999999999996</v>
      </c>
    </row>
  </sheetData>
  <mergeCells count="22">
    <mergeCell ref="A8:B8"/>
    <mergeCell ref="A5:A6"/>
    <mergeCell ref="B5:B6"/>
    <mergeCell ref="C5:D6"/>
    <mergeCell ref="C15:D15"/>
    <mergeCell ref="C10:D10"/>
    <mergeCell ref="C11:D11"/>
    <mergeCell ref="C12:D12"/>
    <mergeCell ref="C13:D13"/>
    <mergeCell ref="I5:L5"/>
    <mergeCell ref="M5:P5"/>
    <mergeCell ref="E5:G5"/>
    <mergeCell ref="H5:H6"/>
    <mergeCell ref="C9:D9"/>
    <mergeCell ref="C7:D7"/>
    <mergeCell ref="D1:H1"/>
    <mergeCell ref="A2:H2"/>
    <mergeCell ref="A4:B4"/>
    <mergeCell ref="F4:G4"/>
    <mergeCell ref="K1:P1"/>
    <mergeCell ref="I3:J3"/>
    <mergeCell ref="E3:G3"/>
  </mergeCells>
  <pageMargins left="0.16" right="0.16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2" sqref="G12"/>
    </sheetView>
  </sheetViews>
  <sheetFormatPr defaultColWidth="9.140625" defaultRowHeight="15" customHeight="1" x14ac:dyDescent="0.25"/>
  <cols>
    <col min="1" max="1" width="7.42578125" style="2" customWidth="1"/>
    <col min="2" max="2" width="31.28515625" style="2" customWidth="1"/>
    <col min="3" max="3" width="7.140625" style="2" customWidth="1"/>
    <col min="4" max="4" width="7.7109375" style="2" customWidth="1"/>
    <col min="5" max="5" width="7.140625" style="2" customWidth="1"/>
    <col min="6" max="6" width="6.5703125" style="2" customWidth="1"/>
    <col min="7" max="7" width="6.28515625" style="2" customWidth="1"/>
    <col min="8" max="8" width="16.42578125" style="2" customWidth="1"/>
    <col min="9" max="9" width="6.28515625" style="14" customWidth="1"/>
    <col min="10" max="10" width="6.85546875" style="14" customWidth="1"/>
    <col min="11" max="11" width="6.5703125" style="14" customWidth="1"/>
    <col min="12" max="12" width="6.28515625" style="14" customWidth="1"/>
    <col min="13" max="13" width="7.85546875" style="14" customWidth="1"/>
    <col min="14" max="14" width="8" style="14" customWidth="1"/>
    <col min="15" max="15" width="6.85546875" style="14" customWidth="1"/>
    <col min="16" max="16" width="5.425781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29</v>
      </c>
      <c r="B2" s="88"/>
      <c r="C2" s="88"/>
      <c r="D2" s="88"/>
      <c r="E2" s="88"/>
      <c r="F2" s="88"/>
      <c r="G2" s="88"/>
      <c r="H2" s="88"/>
    </row>
    <row r="3" spans="1:16" ht="18" customHeight="1" x14ac:dyDescent="0.25">
      <c r="A3" s="3" t="s">
        <v>0</v>
      </c>
      <c r="D3" s="11" t="s">
        <v>23</v>
      </c>
      <c r="E3" s="12" t="s">
        <v>28</v>
      </c>
      <c r="F3" s="65"/>
      <c r="G3" s="65"/>
      <c r="H3" s="36"/>
      <c r="I3" s="65" t="s">
        <v>1</v>
      </c>
      <c r="J3" s="65"/>
    </row>
    <row r="4" spans="1:16" ht="20.25" customHeight="1" x14ac:dyDescent="0.25">
      <c r="A4" s="67"/>
      <c r="B4" s="67"/>
      <c r="C4" s="15"/>
      <c r="D4" s="16" t="s">
        <v>25</v>
      </c>
      <c r="E4" s="13">
        <v>1</v>
      </c>
      <c r="F4" s="43"/>
      <c r="G4" s="43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29.25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85" t="s">
        <v>8</v>
      </c>
      <c r="B8" s="8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ht="16.5" customHeight="1" x14ac:dyDescent="0.25">
      <c r="A9" s="5">
        <v>210</v>
      </c>
      <c r="B9" s="20" t="s">
        <v>15</v>
      </c>
      <c r="C9" s="58">
        <v>150</v>
      </c>
      <c r="D9" s="59"/>
      <c r="E9" s="9">
        <v>15.09</v>
      </c>
      <c r="F9" s="9">
        <v>26.88</v>
      </c>
      <c r="G9" s="9">
        <v>6.9</v>
      </c>
      <c r="H9" s="9">
        <v>313.60000000000002</v>
      </c>
      <c r="I9" s="38">
        <v>0.1</v>
      </c>
      <c r="J9" s="9">
        <v>0.3</v>
      </c>
      <c r="K9" s="38">
        <v>20</v>
      </c>
      <c r="L9" s="38">
        <v>0.05</v>
      </c>
      <c r="M9" s="38">
        <v>81.45</v>
      </c>
      <c r="N9" s="9">
        <v>1.75</v>
      </c>
      <c r="O9" s="38">
        <v>0.05</v>
      </c>
      <c r="P9" s="38">
        <v>2.0499999999999998</v>
      </c>
    </row>
    <row r="10" spans="1:16" ht="15" customHeight="1" x14ac:dyDescent="0.25">
      <c r="A10" s="6">
        <v>14</v>
      </c>
      <c r="B10" s="20" t="s">
        <v>14</v>
      </c>
      <c r="C10" s="58">
        <v>10</v>
      </c>
      <c r="D10" s="59"/>
      <c r="E10" s="5">
        <v>0.2</v>
      </c>
      <c r="F10" s="5">
        <v>7.2</v>
      </c>
      <c r="G10" s="5">
        <v>0.13</v>
      </c>
      <c r="H10" s="5">
        <v>65.72</v>
      </c>
      <c r="I10" s="5" t="s">
        <v>11</v>
      </c>
      <c r="J10" s="5" t="s">
        <v>11</v>
      </c>
      <c r="K10" s="5">
        <v>40</v>
      </c>
      <c r="L10" s="5">
        <v>0.1</v>
      </c>
      <c r="M10" s="5">
        <v>2.4</v>
      </c>
      <c r="N10" s="5">
        <v>3</v>
      </c>
      <c r="O10" s="5">
        <v>0.11</v>
      </c>
      <c r="P10" s="5">
        <v>0.03</v>
      </c>
    </row>
    <row r="11" spans="1:16" ht="15" customHeight="1" x14ac:dyDescent="0.25">
      <c r="A11" s="6">
        <v>379</v>
      </c>
      <c r="B11" s="49" t="s">
        <v>98</v>
      </c>
      <c r="C11" s="58">
        <v>200</v>
      </c>
      <c r="D11" s="59"/>
      <c r="E11" s="9">
        <v>6.4</v>
      </c>
      <c r="F11" s="9">
        <v>2.8</v>
      </c>
      <c r="G11" s="9">
        <v>29.8</v>
      </c>
      <c r="H11" s="9">
        <v>155.19999999999999</v>
      </c>
      <c r="I11" s="5">
        <v>0.03</v>
      </c>
      <c r="J11" s="5">
        <v>1.47</v>
      </c>
      <c r="K11" s="5" t="s">
        <v>11</v>
      </c>
      <c r="L11" s="5" t="s">
        <v>11</v>
      </c>
      <c r="M11" s="5">
        <v>158.66999999999999</v>
      </c>
      <c r="N11" s="5">
        <v>132</v>
      </c>
      <c r="O11" s="5">
        <v>29.33</v>
      </c>
      <c r="P11" s="5">
        <v>155.19999999999999</v>
      </c>
    </row>
    <row r="12" spans="1:16" ht="15" customHeight="1" x14ac:dyDescent="0.25">
      <c r="A12" s="5" t="s">
        <v>12</v>
      </c>
      <c r="B12" s="20" t="s">
        <v>91</v>
      </c>
      <c r="C12" s="58">
        <v>40</v>
      </c>
      <c r="D12" s="59"/>
      <c r="E12" s="9">
        <v>3.06</v>
      </c>
      <c r="F12" s="9">
        <v>0.3</v>
      </c>
      <c r="G12" s="9">
        <v>20</v>
      </c>
      <c r="H12" s="9">
        <v>94.22</v>
      </c>
      <c r="I12" s="9">
        <v>0.04</v>
      </c>
      <c r="J12" s="9" t="s">
        <v>11</v>
      </c>
      <c r="K12" s="9" t="s">
        <v>11</v>
      </c>
      <c r="L12" s="55" t="s">
        <v>11</v>
      </c>
      <c r="M12" s="9">
        <v>8.0399999999999991</v>
      </c>
      <c r="N12" s="55" t="s">
        <v>11</v>
      </c>
      <c r="O12" s="55" t="s">
        <v>11</v>
      </c>
      <c r="P12" s="9">
        <v>0.44</v>
      </c>
    </row>
    <row r="13" spans="1:16" ht="15" customHeight="1" x14ac:dyDescent="0.25">
      <c r="A13" s="47" t="s">
        <v>76</v>
      </c>
      <c r="B13" s="48"/>
      <c r="C13" s="62">
        <f>SUM(C9:D12)</f>
        <v>400</v>
      </c>
      <c r="D13" s="63"/>
      <c r="E13" s="10">
        <f t="shared" ref="E13:P13" si="0">SUM(E9:E12)</f>
        <v>24.749999999999996</v>
      </c>
      <c r="F13" s="10">
        <f t="shared" si="0"/>
        <v>37.179999999999993</v>
      </c>
      <c r="G13" s="10">
        <f t="shared" si="0"/>
        <v>56.83</v>
      </c>
      <c r="H13" s="10">
        <f t="shared" si="0"/>
        <v>628.74</v>
      </c>
      <c r="I13" s="10">
        <f t="shared" si="0"/>
        <v>0.17</v>
      </c>
      <c r="J13" s="10">
        <f t="shared" si="0"/>
        <v>1.77</v>
      </c>
      <c r="K13" s="10">
        <f t="shared" si="0"/>
        <v>60</v>
      </c>
      <c r="L13" s="10">
        <f t="shared" si="0"/>
        <v>0.15000000000000002</v>
      </c>
      <c r="M13" s="10">
        <f t="shared" si="0"/>
        <v>250.55999999999997</v>
      </c>
      <c r="N13" s="10">
        <f t="shared" si="0"/>
        <v>136.75</v>
      </c>
      <c r="O13" s="10">
        <f t="shared" si="0"/>
        <v>29.49</v>
      </c>
      <c r="P13" s="10">
        <f t="shared" si="0"/>
        <v>157.72</v>
      </c>
    </row>
  </sheetData>
  <mergeCells count="20">
    <mergeCell ref="C7:D7"/>
    <mergeCell ref="A8:B8"/>
    <mergeCell ref="D1:H1"/>
    <mergeCell ref="A2:H2"/>
    <mergeCell ref="F3:G3"/>
    <mergeCell ref="A4:B4"/>
    <mergeCell ref="C9:D9"/>
    <mergeCell ref="C10:D10"/>
    <mergeCell ref="C11:D11"/>
    <mergeCell ref="C12:D12"/>
    <mergeCell ref="C13:D13"/>
    <mergeCell ref="K1:P1"/>
    <mergeCell ref="I3:J3"/>
    <mergeCell ref="I5:L5"/>
    <mergeCell ref="M5:P5"/>
    <mergeCell ref="A5:A6"/>
    <mergeCell ref="B5:B6"/>
    <mergeCell ref="H5:H6"/>
    <mergeCell ref="C5:D6"/>
    <mergeCell ref="E5:G5"/>
  </mergeCells>
  <pageMargins left="0.16" right="0.16" top="0.64" bottom="0.16" header="0.31496062992125984" footer="0.16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K21" sqref="K21"/>
    </sheetView>
  </sheetViews>
  <sheetFormatPr defaultColWidth="9.140625" defaultRowHeight="15" x14ac:dyDescent="0.25"/>
  <cols>
    <col min="1" max="1" width="7.140625" style="2" customWidth="1"/>
    <col min="2" max="2" width="30.5703125" style="2" customWidth="1"/>
    <col min="3" max="3" width="4.7109375" style="2" customWidth="1"/>
    <col min="4" max="4" width="9.85546875" style="2" customWidth="1"/>
    <col min="5" max="5" width="5.5703125" style="2" customWidth="1"/>
    <col min="6" max="6" width="6.28515625" style="2" customWidth="1"/>
    <col min="7" max="7" width="7.42578125" style="2" customWidth="1"/>
    <col min="8" max="8" width="16.28515625" style="2" customWidth="1"/>
    <col min="9" max="9" width="4.85546875" style="14" customWidth="1"/>
    <col min="10" max="10" width="5.42578125" style="14" customWidth="1"/>
    <col min="11" max="11" width="6.42578125" style="14" customWidth="1"/>
    <col min="12" max="12" width="6" style="14" customWidth="1"/>
    <col min="13" max="13" width="7.140625" style="14" customWidth="1"/>
    <col min="14" max="14" width="6" style="14" customWidth="1"/>
    <col min="15" max="15" width="7" style="14" customWidth="1"/>
    <col min="16" max="16" width="5.1406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8" t="s">
        <v>56</v>
      </c>
      <c r="B2" s="88"/>
      <c r="C2" s="88"/>
      <c r="D2" s="88"/>
      <c r="E2" s="88"/>
      <c r="F2" s="88"/>
      <c r="G2" s="88"/>
      <c r="H2" s="88"/>
    </row>
    <row r="3" spans="1:16" x14ac:dyDescent="0.25">
      <c r="A3" s="3" t="s">
        <v>0</v>
      </c>
      <c r="D3" s="11" t="s">
        <v>23</v>
      </c>
      <c r="E3" s="98" t="s">
        <v>35</v>
      </c>
      <c r="F3" s="98"/>
      <c r="G3" s="98"/>
      <c r="H3" s="36"/>
      <c r="I3" s="65" t="s">
        <v>1</v>
      </c>
      <c r="J3" s="65"/>
    </row>
    <row r="4" spans="1:16" x14ac:dyDescent="0.25">
      <c r="A4" s="67"/>
      <c r="B4" s="67"/>
      <c r="C4" s="15"/>
      <c r="D4" s="16" t="s">
        <v>25</v>
      </c>
      <c r="E4" s="13">
        <v>4</v>
      </c>
      <c r="F4" s="89"/>
      <c r="G4" s="89"/>
      <c r="H4" s="37"/>
      <c r="I4" s="37"/>
      <c r="J4" s="43" t="s">
        <v>93</v>
      </c>
    </row>
    <row r="5" spans="1:16" s="2" customForma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.75" customHeight="1" x14ac:dyDescent="0.25">
      <c r="A6" s="77"/>
      <c r="B6" s="79"/>
      <c r="C6" s="82"/>
      <c r="D6" s="83"/>
      <c r="E6" s="30" t="s">
        <v>5</v>
      </c>
      <c r="F6" s="30" t="s">
        <v>6</v>
      </c>
      <c r="G6" s="30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75" t="s">
        <v>8</v>
      </c>
      <c r="B8" s="76"/>
      <c r="C8" s="31"/>
      <c r="D8" s="31"/>
      <c r="E8" s="31"/>
      <c r="F8" s="31"/>
      <c r="G8" s="31"/>
      <c r="H8" s="31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6">
        <v>265</v>
      </c>
      <c r="B9" s="20" t="s">
        <v>18</v>
      </c>
      <c r="C9" s="58">
        <v>200</v>
      </c>
      <c r="D9" s="59"/>
      <c r="E9" s="9">
        <v>32.979999999999997</v>
      </c>
      <c r="F9" s="9">
        <v>33.78</v>
      </c>
      <c r="G9" s="9">
        <v>62.38</v>
      </c>
      <c r="H9" s="9">
        <v>644</v>
      </c>
      <c r="I9" s="29">
        <v>0.27</v>
      </c>
      <c r="J9" s="5">
        <v>2.48</v>
      </c>
      <c r="K9" s="29" t="s">
        <v>11</v>
      </c>
      <c r="L9" s="29">
        <v>3.14</v>
      </c>
      <c r="M9" s="29">
        <v>15.71</v>
      </c>
      <c r="N9" s="5">
        <v>90.17</v>
      </c>
      <c r="O9" s="29">
        <v>30.83</v>
      </c>
      <c r="P9" s="29">
        <v>1.22</v>
      </c>
    </row>
    <row r="10" spans="1:16" x14ac:dyDescent="0.25">
      <c r="A10" s="6">
        <v>376</v>
      </c>
      <c r="B10" s="20" t="s">
        <v>10</v>
      </c>
      <c r="C10" s="58">
        <v>200</v>
      </c>
      <c r="D10" s="59"/>
      <c r="E10" s="9">
        <v>7.0000000000000007E-2</v>
      </c>
      <c r="F10" s="9">
        <v>0.2</v>
      </c>
      <c r="G10" s="9">
        <v>15</v>
      </c>
      <c r="H10" s="9">
        <v>60</v>
      </c>
      <c r="I10" s="9" t="s">
        <v>11</v>
      </c>
      <c r="J10" s="9">
        <v>0.03</v>
      </c>
      <c r="K10" s="26" t="s">
        <v>11</v>
      </c>
      <c r="L10" s="26" t="s">
        <v>11</v>
      </c>
      <c r="M10" s="9">
        <v>11.1</v>
      </c>
      <c r="N10" s="9">
        <v>2.8</v>
      </c>
      <c r="O10" s="9">
        <v>1.4</v>
      </c>
      <c r="P10" s="9">
        <v>0.28000000000000003</v>
      </c>
    </row>
    <row r="11" spans="1:16" x14ac:dyDescent="0.25">
      <c r="A11" s="5" t="s">
        <v>12</v>
      </c>
      <c r="B11" s="20" t="s">
        <v>91</v>
      </c>
      <c r="C11" s="58">
        <v>30</v>
      </c>
      <c r="D11" s="59"/>
      <c r="E11" s="9">
        <v>2.2799999999999998</v>
      </c>
      <c r="F11" s="9">
        <v>0.24</v>
      </c>
      <c r="G11" s="9">
        <v>15.35</v>
      </c>
      <c r="H11" s="9">
        <v>70.319999999999993</v>
      </c>
      <c r="I11" s="9">
        <v>0.03</v>
      </c>
      <c r="J11" s="9" t="s">
        <v>11</v>
      </c>
      <c r="K11" s="9" t="s">
        <v>11</v>
      </c>
      <c r="L11" s="55" t="s">
        <v>11</v>
      </c>
      <c r="M11" s="9">
        <v>6</v>
      </c>
      <c r="N11" s="55" t="s">
        <v>11</v>
      </c>
      <c r="O11" s="55" t="s">
        <v>11</v>
      </c>
      <c r="P11" s="9">
        <v>0.33</v>
      </c>
    </row>
    <row r="12" spans="1:16" x14ac:dyDescent="0.25">
      <c r="A12" s="5"/>
      <c r="B12" s="20"/>
      <c r="C12" s="58"/>
      <c r="D12" s="5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5">
      <c r="A13" s="47" t="s">
        <v>76</v>
      </c>
      <c r="B13" s="48"/>
      <c r="C13" s="62">
        <f>SUM(C9:D12)</f>
        <v>430</v>
      </c>
      <c r="D13" s="63"/>
      <c r="E13" s="10">
        <f t="shared" ref="E13:P13" si="0">SUM(E9:E12)</f>
        <v>35.33</v>
      </c>
      <c r="F13" s="10">
        <f t="shared" si="0"/>
        <v>34.220000000000006</v>
      </c>
      <c r="G13" s="10">
        <f t="shared" si="0"/>
        <v>92.72999999999999</v>
      </c>
      <c r="H13" s="10">
        <f t="shared" si="0"/>
        <v>774.31999999999994</v>
      </c>
      <c r="I13" s="10">
        <f t="shared" si="0"/>
        <v>0.30000000000000004</v>
      </c>
      <c r="J13" s="10">
        <f t="shared" si="0"/>
        <v>2.5099999999999998</v>
      </c>
      <c r="K13" s="10">
        <f t="shared" si="0"/>
        <v>0</v>
      </c>
      <c r="L13" s="10">
        <f t="shared" si="0"/>
        <v>3.14</v>
      </c>
      <c r="M13" s="10">
        <f t="shared" si="0"/>
        <v>32.81</v>
      </c>
      <c r="N13" s="10">
        <f t="shared" si="0"/>
        <v>92.97</v>
      </c>
      <c r="O13" s="10">
        <f t="shared" si="0"/>
        <v>32.229999999999997</v>
      </c>
      <c r="P13" s="10">
        <f t="shared" si="0"/>
        <v>1.83</v>
      </c>
    </row>
    <row r="14" spans="1:16" x14ac:dyDescent="0.25">
      <c r="A14" s="99" t="s">
        <v>77</v>
      </c>
      <c r="B14" s="100"/>
      <c r="C14" s="100"/>
      <c r="D14" s="63"/>
      <c r="E14" s="10">
        <f>'1.1.'!E14+'1.2.'!E13+'1.3.'!E13+'1.4.'!E13+'1.5.'!E13+'2.1.'!E13+'2.2.'!E14+'2.3.'!E14+'2.4.'!E13+'2.5.'!E13+'3.1.'!E14+'3.2.'!E13+'3.3.'!E14+'3.4.'!E13+'3.5.'!E13+'4.1.'!E14+'4.2.'!E13+'4.3.'!E13+'4.4.'!E15+'4.5.'!E13</f>
        <v>468.67999999999995</v>
      </c>
      <c r="F14" s="10">
        <f>'1.1.'!F14+'1.2.'!F13+'1.3.'!F13+'1.4.'!F13+'1.5.'!F13+'2.1.'!F13+'2.2.'!F14+'2.3.'!F14+'2.4.'!F13+'2.5.'!F13+'3.1.'!F14+'3.2.'!F13+'3.3.'!F14+'3.4.'!F13+'3.5.'!F13+'4.1.'!F14+'4.2.'!F13+'4.3.'!F13+'4.4.'!F15+'4.5.'!F13</f>
        <v>487.58</v>
      </c>
      <c r="G14" s="10">
        <f>'1.1.'!G14+'1.2.'!G13+'1.3.'!G13+'1.4.'!G13+'1.5.'!G13+'2.1.'!G13+'2.2.'!G14+'2.3.'!G14+'2.4.'!G13+'2.5.'!G13+'3.1.'!G14+'3.2.'!G13+'3.3.'!G14+'3.4.'!G13+'3.5.'!G13+'4.1.'!G14+'4.2.'!G13+'4.3.'!G13+'4.4.'!G15+'4.5.'!G13</f>
        <v>1678.46</v>
      </c>
      <c r="H14" s="10">
        <f>'1.1.'!H14+'1.2.'!H13+'1.3.'!H13+'1.4.'!H13+'1.5.'!H13+'2.1.'!H13+'2.2.'!H14+'2.3.'!H14+'2.4.'!H13+'2.5.'!H13+'3.1.'!H14+'3.2.'!H13+'3.3.'!H14+'3.4.'!H13+'3.5.'!H13+'4.1.'!H14+'4.2.'!H13+'4.3.'!H13+'4.4.'!H15+'4.5.'!H13</f>
        <v>12438.190000000002</v>
      </c>
      <c r="I14" s="10">
        <f>'1.1.'!I14+'1.2.'!I13+'1.3.'!I13+'1.4.'!I13+'1.5.'!I13+'2.1.'!I13+'2.2.'!I14+'2.3.'!I14+'2.4.'!I13+'2.5.'!I13+'3.1.'!I14+'3.2.'!I13+'3.3.'!I14+'3.4.'!I13+'3.5.'!I13+'4.1.'!I14+'4.2.'!I13+'4.3.'!I13+'4.4.'!I15+'4.5.'!I13</f>
        <v>6.588000000000001</v>
      </c>
      <c r="J14" s="10">
        <f>'1.1.'!J14+'1.2.'!J13+'1.3.'!J13+'1.4.'!J13+'1.5.'!J13+'2.1.'!J13+'2.2.'!J14+'2.3.'!J14+'2.4.'!J13+'2.5.'!J13+'3.1.'!J14+'3.2.'!J13+'3.3.'!J14+'3.4.'!J13+'3.5.'!J13+'4.1.'!J14+'4.2.'!J13+'4.3.'!J13+'4.4.'!J15+'4.5.'!J13</f>
        <v>401.24</v>
      </c>
      <c r="K14" s="10">
        <f>'1.1.'!K14+'1.2.'!K13+'1.3.'!K13+'1.4.'!K13+'1.5.'!K13+'2.1.'!K13+'2.2.'!K14+'2.3.'!K14+'2.4.'!K13+'2.5.'!K13+'3.1.'!K14+'3.2.'!K13+'3.3.'!K14+'3.4.'!K13+'3.5.'!K13+'4.1.'!K14+'4.2.'!K13+'4.3.'!K13+'4.4.'!K15+'4.5.'!K13</f>
        <v>1559.9900000000002</v>
      </c>
      <c r="L14" s="10">
        <f>'1.1.'!L14+'1.2.'!L13+'1.3.'!L13+'1.4.'!L13+'1.5.'!L13+'2.1.'!L13+'2.2.'!L14+'2.3.'!L14+'2.4.'!L13+'2.5.'!L13+'3.1.'!L14+'3.2.'!L13+'3.3.'!L14+'3.4.'!L13+'3.5.'!L13+'4.1.'!L14+'4.2.'!L13+'4.3.'!L13+'4.4.'!L15+'4.5.'!L13</f>
        <v>1065.9700000000003</v>
      </c>
      <c r="M14" s="10">
        <f>'1.1.'!M14+'1.2.'!M13+'1.3.'!M13+'1.4.'!M13+'1.5.'!M13+'2.1.'!M13+'2.2.'!M14+'2.3.'!M14+'2.4.'!M13+'2.5.'!M13+'3.1.'!M14+'3.2.'!M13+'3.3.'!M14+'3.4.'!M13+'3.5.'!M13+'4.1.'!M14+'4.2.'!M13+'4.3.'!M13+'4.4.'!M15+'4.5.'!M13</f>
        <v>4136.2200000000012</v>
      </c>
      <c r="N14" s="10">
        <f>'1.1.'!N14+'1.2.'!N13+'1.3.'!N13+'1.4.'!N13+'1.5.'!N13+'2.1.'!N13+'2.2.'!N14+'2.3.'!N14+'2.4.'!N13+'2.5.'!N13+'3.1.'!N14+'3.2.'!N13+'3.3.'!N14+'3.4.'!N13+'3.5.'!N13+'4.1.'!N14+'4.2.'!N13+'4.3.'!N13+'4.4.'!N15+'4.5.'!N13</f>
        <v>4638.4900000000007</v>
      </c>
      <c r="O14" s="10">
        <f>'1.1.'!O14+'1.2.'!O13+'1.3.'!O13+'1.4.'!O13+'1.5.'!O13+'2.1.'!O13+'2.2.'!O14+'2.3.'!O14+'2.4.'!O13+'2.5.'!O13+'3.1.'!O14+'3.2.'!O13+'3.3.'!O14+'3.4.'!O13+'3.5.'!O13+'4.1.'!O14+'4.2.'!O13+'4.3.'!O13+'4.4.'!O15+'4.5.'!O13</f>
        <v>1273.6500000000001</v>
      </c>
      <c r="P14" s="10">
        <f>'1.1.'!P14+'1.2.'!P13+'1.3.'!P13+'1.4.'!P13+'1.5.'!P13+'2.1.'!P13+'2.2.'!P14+'2.3.'!P14+'2.4.'!P13+'2.5.'!P13+'3.1.'!P14+'3.2.'!P13+'3.3.'!P14+'3.4.'!P13+'3.5.'!P13+'4.1.'!P14+'4.2.'!P13+'4.3.'!P13+'4.4.'!P15+'4.5.'!P13</f>
        <v>736.4200000000003</v>
      </c>
    </row>
    <row r="15" spans="1:16" x14ac:dyDescent="0.25">
      <c r="A15" s="99" t="s">
        <v>78</v>
      </c>
      <c r="B15" s="100"/>
      <c r="C15" s="100"/>
      <c r="D15" s="63"/>
      <c r="E15" s="10">
        <f t="shared" ref="E15:P15" si="1">E14/20</f>
        <v>23.433999999999997</v>
      </c>
      <c r="F15" s="10">
        <f t="shared" si="1"/>
        <v>24.378999999999998</v>
      </c>
      <c r="G15" s="10">
        <f t="shared" si="1"/>
        <v>83.923000000000002</v>
      </c>
      <c r="H15" s="10">
        <f>H14/20</f>
        <v>621.90950000000009</v>
      </c>
      <c r="I15" s="10">
        <f t="shared" si="1"/>
        <v>0.32940000000000003</v>
      </c>
      <c r="J15" s="7">
        <f t="shared" si="1"/>
        <v>20.062000000000001</v>
      </c>
      <c r="K15" s="10">
        <f t="shared" si="1"/>
        <v>77.999500000000012</v>
      </c>
      <c r="L15" s="10">
        <f t="shared" si="1"/>
        <v>53.298500000000011</v>
      </c>
      <c r="M15" s="10">
        <f t="shared" si="1"/>
        <v>206.81100000000006</v>
      </c>
      <c r="N15" s="10">
        <f t="shared" si="1"/>
        <v>231.92450000000002</v>
      </c>
      <c r="O15" s="10">
        <f t="shared" si="1"/>
        <v>63.682500000000005</v>
      </c>
      <c r="P15" s="10">
        <f t="shared" si="1"/>
        <v>36.821000000000012</v>
      </c>
    </row>
    <row r="16" spans="1:16" x14ac:dyDescent="0.25">
      <c r="A16" s="101" t="s">
        <v>19</v>
      </c>
      <c r="B16" s="102"/>
      <c r="C16" s="102"/>
      <c r="D16" s="103"/>
      <c r="E16" s="25">
        <f>F15/E15</f>
        <v>1.0403260220192883</v>
      </c>
      <c r="F16" s="25">
        <f>E15/F15</f>
        <v>0.96123713031707614</v>
      </c>
      <c r="G16" s="25">
        <f>G15/E15</f>
        <v>3.5812494665870109</v>
      </c>
      <c r="H16" s="7"/>
      <c r="I16" s="10"/>
      <c r="J16" s="7"/>
      <c r="K16" s="10"/>
      <c r="L16" s="10"/>
      <c r="M16" s="10"/>
      <c r="N16" s="10"/>
      <c r="O16" s="10"/>
      <c r="P16" s="10"/>
    </row>
    <row r="17" spans="1:16" x14ac:dyDescent="0.25">
      <c r="A17" s="99" t="s">
        <v>60</v>
      </c>
      <c r="B17" s="100"/>
      <c r="C17" s="100"/>
      <c r="D17" s="63"/>
      <c r="E17" s="24">
        <f>25*77/100</f>
        <v>19.25</v>
      </c>
      <c r="F17" s="10">
        <f>25*79/100</f>
        <v>19.75</v>
      </c>
      <c r="G17" s="24">
        <f>25*335/100</f>
        <v>83.75</v>
      </c>
      <c r="H17" s="10">
        <f>25*2350/100</f>
        <v>587.5</v>
      </c>
      <c r="I17" s="10">
        <f>25*1.2/100</f>
        <v>0.3</v>
      </c>
      <c r="J17" s="23">
        <f>25*60/100</f>
        <v>15</v>
      </c>
      <c r="K17" s="10">
        <f>25*0.7/100</f>
        <v>0.17499999999999999</v>
      </c>
      <c r="L17" s="10">
        <f>25*10/100</f>
        <v>2.5</v>
      </c>
      <c r="M17" s="10">
        <f>25*1100/100</f>
        <v>275</v>
      </c>
      <c r="N17" s="10">
        <f>25*1650/100</f>
        <v>412.5</v>
      </c>
      <c r="O17" s="10">
        <f>25*250/100</f>
        <v>62.5</v>
      </c>
      <c r="P17" s="10">
        <f>25*12/100</f>
        <v>3</v>
      </c>
    </row>
    <row r="18" spans="1:16" x14ac:dyDescent="0.25">
      <c r="A18" s="101" t="s">
        <v>20</v>
      </c>
      <c r="B18" s="102"/>
      <c r="C18" s="102"/>
      <c r="D18" s="103"/>
      <c r="E18" s="24" t="s">
        <v>107</v>
      </c>
      <c r="F18" s="24" t="s">
        <v>108</v>
      </c>
      <c r="G18" s="24" t="s">
        <v>109</v>
      </c>
      <c r="H18" s="24" t="s">
        <v>110</v>
      </c>
      <c r="I18" s="10"/>
      <c r="J18" s="7"/>
      <c r="K18" s="10"/>
      <c r="L18" s="10"/>
      <c r="M18" s="10"/>
      <c r="N18" s="10"/>
      <c r="O18" s="10"/>
      <c r="P18" s="10"/>
    </row>
    <row r="20" spans="1:16" x14ac:dyDescent="0.25">
      <c r="A20" s="95"/>
      <c r="B20" s="95"/>
      <c r="C20" s="95"/>
      <c r="D20" s="95"/>
      <c r="E20" s="95"/>
      <c r="F20" s="95"/>
      <c r="G20" s="95"/>
      <c r="H20" s="95"/>
    </row>
  </sheetData>
  <mergeCells count="27">
    <mergeCell ref="A20:H20"/>
    <mergeCell ref="C7:D7"/>
    <mergeCell ref="A8:B8"/>
    <mergeCell ref="A14:D14"/>
    <mergeCell ref="A15:D15"/>
    <mergeCell ref="A16:D16"/>
    <mergeCell ref="A17:D17"/>
    <mergeCell ref="A18:D18"/>
    <mergeCell ref="C9:D9"/>
    <mergeCell ref="C10:D10"/>
    <mergeCell ref="C11:D11"/>
    <mergeCell ref="C12:D12"/>
    <mergeCell ref="C13:D13"/>
    <mergeCell ref="I5:L5"/>
    <mergeCell ref="M5:P5"/>
    <mergeCell ref="D1:H1"/>
    <mergeCell ref="A2:H2"/>
    <mergeCell ref="A4:B4"/>
    <mergeCell ref="F4:G4"/>
    <mergeCell ref="A5:A6"/>
    <mergeCell ref="B5:B6"/>
    <mergeCell ref="C5:D6"/>
    <mergeCell ref="E5:G5"/>
    <mergeCell ref="H5:H6"/>
    <mergeCell ref="K1:P1"/>
    <mergeCell ref="I3:J3"/>
    <mergeCell ref="E3:G3"/>
  </mergeCells>
  <pageMargins left="0.16" right="0.16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3" sqref="G13"/>
    </sheetView>
  </sheetViews>
  <sheetFormatPr defaultColWidth="9.140625" defaultRowHeight="15" customHeight="1" x14ac:dyDescent="0.25"/>
  <cols>
    <col min="1" max="1" width="7.7109375" style="2" customWidth="1"/>
    <col min="2" max="2" width="31.140625" style="2" customWidth="1"/>
    <col min="3" max="3" width="7.140625" style="2" customWidth="1"/>
    <col min="4" max="4" width="7.7109375" style="2" customWidth="1"/>
    <col min="5" max="5" width="7.5703125" style="2" customWidth="1"/>
    <col min="6" max="6" width="8" style="2" customWidth="1"/>
    <col min="7" max="7" width="7.28515625" style="2" customWidth="1"/>
    <col min="8" max="8" width="17" style="2" customWidth="1"/>
    <col min="9" max="9" width="5.85546875" style="14" customWidth="1"/>
    <col min="10" max="10" width="6" style="14" customWidth="1"/>
    <col min="11" max="11" width="5.7109375" style="14" customWidth="1"/>
    <col min="12" max="12" width="6" style="14" customWidth="1"/>
    <col min="13" max="13" width="6.7109375" style="14" customWidth="1"/>
    <col min="14" max="14" width="7.140625" style="14" customWidth="1"/>
    <col min="15" max="15" width="6.5703125" style="14" customWidth="1"/>
    <col min="16" max="16" width="6.1406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30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12" t="s">
        <v>33</v>
      </c>
      <c r="F3" s="65"/>
      <c r="G3" s="65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1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0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ht="32.25" customHeight="1" x14ac:dyDescent="0.25">
      <c r="A9" s="5">
        <v>229</v>
      </c>
      <c r="B9" s="4" t="s">
        <v>61</v>
      </c>
      <c r="C9" s="90">
        <v>130</v>
      </c>
      <c r="D9" s="91"/>
      <c r="E9" s="9">
        <v>14.87</v>
      </c>
      <c r="F9" s="9">
        <v>4</v>
      </c>
      <c r="G9" s="9">
        <v>24</v>
      </c>
      <c r="H9" s="9">
        <v>200.32</v>
      </c>
      <c r="I9" s="29">
        <v>7.0000000000000007E-2</v>
      </c>
      <c r="J9" s="9">
        <v>5.13</v>
      </c>
      <c r="K9" s="29">
        <v>7.45</v>
      </c>
      <c r="L9" s="29">
        <v>2.91</v>
      </c>
      <c r="M9" s="29">
        <v>62.35</v>
      </c>
      <c r="N9" s="5">
        <v>186.07</v>
      </c>
      <c r="O9" s="29">
        <v>49.6</v>
      </c>
      <c r="P9" s="29">
        <v>1.32</v>
      </c>
    </row>
    <row r="10" spans="1:16" ht="15" customHeight="1" x14ac:dyDescent="0.25">
      <c r="A10" s="6">
        <v>312</v>
      </c>
      <c r="B10" s="20" t="s">
        <v>62</v>
      </c>
      <c r="C10" s="58">
        <v>150</v>
      </c>
      <c r="D10" s="59"/>
      <c r="E10" s="9">
        <v>3.12</v>
      </c>
      <c r="F10" s="9">
        <v>2.33</v>
      </c>
      <c r="G10" s="9">
        <v>21.13</v>
      </c>
      <c r="H10" s="9">
        <v>109.73</v>
      </c>
      <c r="I10" s="5">
        <v>1.1599999999999999</v>
      </c>
      <c r="J10" s="9">
        <v>3.75</v>
      </c>
      <c r="K10" s="5">
        <v>33.15</v>
      </c>
      <c r="L10" s="5">
        <v>0.15</v>
      </c>
      <c r="M10" s="5">
        <v>38.25</v>
      </c>
      <c r="N10" s="5">
        <v>76.95</v>
      </c>
      <c r="O10" s="5">
        <v>26.7</v>
      </c>
      <c r="P10" s="5">
        <v>0.86</v>
      </c>
    </row>
    <row r="11" spans="1:16" ht="15" customHeight="1" x14ac:dyDescent="0.25">
      <c r="A11" s="6">
        <v>648</v>
      </c>
      <c r="B11" s="20" t="s">
        <v>45</v>
      </c>
      <c r="C11" s="58">
        <v>200</v>
      </c>
      <c r="D11" s="59"/>
      <c r="E11" s="26">
        <v>0.1</v>
      </c>
      <c r="F11" s="26">
        <v>0.1</v>
      </c>
      <c r="G11" s="26">
        <v>24.8</v>
      </c>
      <c r="H11" s="26">
        <v>84.2</v>
      </c>
      <c r="I11" s="5">
        <v>0.4</v>
      </c>
      <c r="J11" s="8">
        <v>1.1000000000000001</v>
      </c>
      <c r="K11" s="5">
        <v>0.7</v>
      </c>
      <c r="L11" s="5">
        <v>0.8</v>
      </c>
      <c r="M11" s="5">
        <v>0.4</v>
      </c>
      <c r="N11" s="5">
        <v>2.2000000000000002</v>
      </c>
      <c r="O11" s="5">
        <v>0.5</v>
      </c>
      <c r="P11" s="5">
        <v>3.3</v>
      </c>
    </row>
    <row r="12" spans="1:16" ht="15" customHeight="1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ht="15" customHeight="1" x14ac:dyDescent="0.25">
      <c r="A13" s="47" t="s">
        <v>76</v>
      </c>
      <c r="B13" s="48"/>
      <c r="C13" s="62">
        <f>SUM(C9:D12)</f>
        <v>510</v>
      </c>
      <c r="D13" s="63"/>
      <c r="E13" s="10">
        <f t="shared" ref="E13:P13" si="0">SUM(E9:E12)</f>
        <v>20.37</v>
      </c>
      <c r="F13" s="10">
        <f t="shared" si="0"/>
        <v>6.67</v>
      </c>
      <c r="G13" s="10">
        <f t="shared" si="0"/>
        <v>85.279999999999987</v>
      </c>
      <c r="H13" s="10">
        <f t="shared" si="0"/>
        <v>464.57</v>
      </c>
      <c r="I13" s="10">
        <f t="shared" si="0"/>
        <v>1.66</v>
      </c>
      <c r="J13" s="7">
        <f t="shared" si="0"/>
        <v>9.9799999999999986</v>
      </c>
      <c r="K13" s="10">
        <f t="shared" si="0"/>
        <v>41.300000000000004</v>
      </c>
      <c r="L13" s="10">
        <f t="shared" si="0"/>
        <v>3.8600000000000003</v>
      </c>
      <c r="M13" s="10">
        <f t="shared" si="0"/>
        <v>107</v>
      </c>
      <c r="N13" s="10">
        <f t="shared" si="0"/>
        <v>265.21999999999997</v>
      </c>
      <c r="O13" s="10">
        <f t="shared" si="0"/>
        <v>76.8</v>
      </c>
      <c r="P13" s="10">
        <f t="shared" si="0"/>
        <v>5.8100000000000005</v>
      </c>
    </row>
  </sheetData>
  <mergeCells count="21">
    <mergeCell ref="A8:B8"/>
    <mergeCell ref="A5:A6"/>
    <mergeCell ref="B5:B6"/>
    <mergeCell ref="H5:H6"/>
    <mergeCell ref="C13:D13"/>
    <mergeCell ref="C9:D9"/>
    <mergeCell ref="C10:D10"/>
    <mergeCell ref="C11:D11"/>
    <mergeCell ref="C12:D12"/>
    <mergeCell ref="C7:D7"/>
    <mergeCell ref="K1:P1"/>
    <mergeCell ref="I3:J3"/>
    <mergeCell ref="I5:L5"/>
    <mergeCell ref="M5:P5"/>
    <mergeCell ref="C5:D6"/>
    <mergeCell ref="E5:G5"/>
    <mergeCell ref="D1:H1"/>
    <mergeCell ref="A2:H2"/>
    <mergeCell ref="F3:G3"/>
    <mergeCell ref="F4:G4"/>
    <mergeCell ref="A4:B4"/>
  </mergeCells>
  <pageMargins left="0.16" right="0.16" top="0.74803149606299213" bottom="0.31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9" sqref="G9"/>
    </sheetView>
  </sheetViews>
  <sheetFormatPr defaultColWidth="9.140625" defaultRowHeight="15" customHeight="1" x14ac:dyDescent="0.25"/>
  <cols>
    <col min="1" max="1" width="7.42578125" style="2" customWidth="1"/>
    <col min="2" max="2" width="31.5703125" style="2" customWidth="1"/>
    <col min="3" max="3" width="7.140625" style="2" customWidth="1"/>
    <col min="4" max="4" width="8.140625" style="2" customWidth="1"/>
    <col min="5" max="5" width="6" style="2" customWidth="1"/>
    <col min="6" max="6" width="7.7109375" style="2" customWidth="1"/>
    <col min="7" max="7" width="7.42578125" style="2" customWidth="1"/>
    <col min="8" max="8" width="16.42578125" style="2" customWidth="1"/>
    <col min="9" max="9" width="5.85546875" style="14" customWidth="1"/>
    <col min="10" max="10" width="5.5703125" style="14" customWidth="1"/>
    <col min="11" max="11" width="5.7109375" style="14" customWidth="1"/>
    <col min="12" max="12" width="6.5703125" style="14" customWidth="1"/>
    <col min="13" max="14" width="7.42578125" style="14" customWidth="1"/>
    <col min="15" max="15" width="6.5703125" style="14" customWidth="1"/>
    <col min="16" max="16" width="6.4257812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31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12" t="s">
        <v>32</v>
      </c>
      <c r="F3" s="65"/>
      <c r="G3" s="65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1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33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ht="18.75" customHeight="1" x14ac:dyDescent="0.25">
      <c r="A9" s="6">
        <v>223</v>
      </c>
      <c r="B9" s="4" t="s">
        <v>44</v>
      </c>
      <c r="C9" s="60">
        <v>150</v>
      </c>
      <c r="D9" s="61"/>
      <c r="E9" s="9">
        <v>22.06</v>
      </c>
      <c r="F9" s="9">
        <v>9.31</v>
      </c>
      <c r="G9" s="9">
        <v>27.72</v>
      </c>
      <c r="H9" s="9">
        <v>281.95</v>
      </c>
      <c r="I9" s="29">
        <v>0.06</v>
      </c>
      <c r="J9" s="5">
        <v>0.68</v>
      </c>
      <c r="K9" s="29">
        <v>13.2</v>
      </c>
      <c r="L9" s="29">
        <v>0.13</v>
      </c>
      <c r="M9" s="29">
        <v>220.03</v>
      </c>
      <c r="N9" s="5">
        <v>6.77</v>
      </c>
      <c r="O9" s="29">
        <v>1.22</v>
      </c>
      <c r="P9" s="29">
        <v>0.57999999999999996</v>
      </c>
    </row>
    <row r="10" spans="1:16" ht="15" customHeight="1" x14ac:dyDescent="0.25">
      <c r="A10" s="6">
        <v>14</v>
      </c>
      <c r="B10" s="20" t="s">
        <v>14</v>
      </c>
      <c r="C10" s="58">
        <v>10</v>
      </c>
      <c r="D10" s="59"/>
      <c r="E10" s="5">
        <v>0.2</v>
      </c>
      <c r="F10" s="5">
        <v>7.2</v>
      </c>
      <c r="G10" s="5">
        <v>0.13</v>
      </c>
      <c r="H10" s="5">
        <v>65.72</v>
      </c>
      <c r="I10" s="5" t="s">
        <v>11</v>
      </c>
      <c r="J10" s="5" t="s">
        <v>11</v>
      </c>
      <c r="K10" s="5">
        <v>40</v>
      </c>
      <c r="L10" s="5">
        <v>0.1</v>
      </c>
      <c r="M10" s="5">
        <v>2.4</v>
      </c>
      <c r="N10" s="5">
        <v>3</v>
      </c>
      <c r="O10" s="5">
        <v>0.11</v>
      </c>
      <c r="P10" s="5">
        <v>0.03</v>
      </c>
    </row>
    <row r="11" spans="1:16" ht="15" customHeight="1" x14ac:dyDescent="0.25">
      <c r="A11" s="6">
        <v>376</v>
      </c>
      <c r="B11" s="20" t="s">
        <v>10</v>
      </c>
      <c r="C11" s="58">
        <v>200</v>
      </c>
      <c r="D11" s="59"/>
      <c r="E11" s="9">
        <v>7.0000000000000007E-2</v>
      </c>
      <c r="F11" s="9">
        <v>0.2</v>
      </c>
      <c r="G11" s="9">
        <v>15</v>
      </c>
      <c r="H11" s="9">
        <v>60</v>
      </c>
      <c r="I11" s="9" t="s">
        <v>11</v>
      </c>
      <c r="J11" s="9">
        <v>0.03</v>
      </c>
      <c r="K11" s="26" t="s">
        <v>11</v>
      </c>
      <c r="L11" s="26" t="s">
        <v>11</v>
      </c>
      <c r="M11" s="9">
        <v>11.1</v>
      </c>
      <c r="N11" s="9">
        <v>2.8</v>
      </c>
      <c r="O11" s="9">
        <v>1.4</v>
      </c>
      <c r="P11" s="9">
        <v>0.28000000000000003</v>
      </c>
    </row>
    <row r="12" spans="1:16" ht="15" customHeight="1" x14ac:dyDescent="0.25">
      <c r="A12" s="5" t="s">
        <v>12</v>
      </c>
      <c r="B12" s="20" t="s">
        <v>91</v>
      </c>
      <c r="C12" s="58">
        <v>40</v>
      </c>
      <c r="D12" s="59"/>
      <c r="E12" s="9">
        <v>3.06</v>
      </c>
      <c r="F12" s="9">
        <v>0.3</v>
      </c>
      <c r="G12" s="9">
        <v>20</v>
      </c>
      <c r="H12" s="9">
        <v>94.22</v>
      </c>
      <c r="I12" s="9">
        <v>0.04</v>
      </c>
      <c r="J12" s="9" t="s">
        <v>11</v>
      </c>
      <c r="K12" s="9" t="s">
        <v>11</v>
      </c>
      <c r="L12" s="55" t="s">
        <v>11</v>
      </c>
      <c r="M12" s="9">
        <v>8.0399999999999991</v>
      </c>
      <c r="N12" s="55" t="s">
        <v>11</v>
      </c>
      <c r="O12" s="55" t="s">
        <v>11</v>
      </c>
      <c r="P12" s="9">
        <v>0.44</v>
      </c>
    </row>
    <row r="13" spans="1:16" ht="15" customHeight="1" x14ac:dyDescent="0.25">
      <c r="A13" s="47" t="s">
        <v>76</v>
      </c>
      <c r="B13" s="48"/>
      <c r="C13" s="92">
        <f>SUM(C9:D12)</f>
        <v>400</v>
      </c>
      <c r="D13" s="93"/>
      <c r="E13" s="10">
        <f>SUM(E9:E12)</f>
        <v>25.389999999999997</v>
      </c>
      <c r="F13" s="10">
        <f t="shared" ref="F13:P13" si="0">SUM(F9:F12)</f>
        <v>17.010000000000002</v>
      </c>
      <c r="G13" s="10">
        <f t="shared" si="0"/>
        <v>62.849999999999994</v>
      </c>
      <c r="H13" s="10">
        <f>SUM(H9:H12)</f>
        <v>501.89</v>
      </c>
      <c r="I13" s="10">
        <f t="shared" si="0"/>
        <v>0.1</v>
      </c>
      <c r="J13" s="7">
        <f t="shared" si="0"/>
        <v>0.71000000000000008</v>
      </c>
      <c r="K13" s="10">
        <f t="shared" si="0"/>
        <v>53.2</v>
      </c>
      <c r="L13" s="10">
        <f t="shared" si="0"/>
        <v>0.23</v>
      </c>
      <c r="M13" s="10">
        <f t="shared" si="0"/>
        <v>241.57</v>
      </c>
      <c r="N13" s="10">
        <f t="shared" si="0"/>
        <v>12.57</v>
      </c>
      <c r="O13" s="10">
        <f t="shared" si="0"/>
        <v>2.73</v>
      </c>
      <c r="P13" s="10">
        <f t="shared" si="0"/>
        <v>1.33</v>
      </c>
    </row>
  </sheetData>
  <mergeCells count="21">
    <mergeCell ref="A8:B8"/>
    <mergeCell ref="A5:A6"/>
    <mergeCell ref="B5:B6"/>
    <mergeCell ref="H5:H6"/>
    <mergeCell ref="C13:D13"/>
    <mergeCell ref="C9:D9"/>
    <mergeCell ref="C10:D10"/>
    <mergeCell ref="C11:D11"/>
    <mergeCell ref="C12:D12"/>
    <mergeCell ref="C7:D7"/>
    <mergeCell ref="K1:P1"/>
    <mergeCell ref="I3:J3"/>
    <mergeCell ref="I5:L5"/>
    <mergeCell ref="M5:P5"/>
    <mergeCell ref="C5:D6"/>
    <mergeCell ref="E5:G5"/>
    <mergeCell ref="D1:H1"/>
    <mergeCell ref="A2:H2"/>
    <mergeCell ref="F3:G3"/>
    <mergeCell ref="F4:G4"/>
    <mergeCell ref="A4:B4"/>
  </mergeCells>
  <pageMargins left="0.16" right="0.16" top="0.74803149606299213" bottom="0.28999999999999998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2" sqref="G12"/>
    </sheetView>
  </sheetViews>
  <sheetFormatPr defaultColWidth="9.140625" defaultRowHeight="15" customHeight="1" x14ac:dyDescent="0.25"/>
  <cols>
    <col min="1" max="1" width="8.140625" style="2" customWidth="1"/>
    <col min="2" max="2" width="31.85546875" style="2" customWidth="1"/>
    <col min="3" max="3" width="7.140625" style="2" customWidth="1"/>
    <col min="4" max="4" width="8.7109375" style="2" customWidth="1"/>
    <col min="5" max="6" width="6.85546875" style="2" customWidth="1"/>
    <col min="7" max="7" width="6.7109375" style="2" customWidth="1"/>
    <col min="8" max="8" width="16.28515625" style="2" customWidth="1"/>
    <col min="9" max="9" width="5.5703125" style="14" customWidth="1"/>
    <col min="10" max="10" width="6.140625" style="14" customWidth="1"/>
    <col min="11" max="11" width="5.7109375" style="14" customWidth="1"/>
    <col min="12" max="12" width="6.7109375" style="14" customWidth="1"/>
    <col min="13" max="13" width="7.42578125" style="14" customWidth="1"/>
    <col min="14" max="14" width="7.28515625" style="14" customWidth="1"/>
    <col min="15" max="15" width="7.42578125" style="14" customWidth="1"/>
    <col min="16" max="16" width="5.85546875" style="14" customWidth="1"/>
    <col min="17" max="254" width="9.140625" style="14"/>
    <col min="255" max="255" width="14" style="14" customWidth="1"/>
    <col min="256" max="256" width="25" style="14" customWidth="1"/>
    <col min="257" max="257" width="7.140625" style="14" customWidth="1"/>
    <col min="258" max="261" width="10.5703125" style="14" customWidth="1"/>
    <col min="262" max="262" width="0" style="14" hidden="1" customWidth="1"/>
    <col min="263" max="263" width="10.5703125" style="14" customWidth="1"/>
    <col min="264" max="510" width="9.140625" style="14"/>
    <col min="511" max="511" width="14" style="14" customWidth="1"/>
    <col min="512" max="512" width="25" style="14" customWidth="1"/>
    <col min="513" max="513" width="7.140625" style="14" customWidth="1"/>
    <col min="514" max="517" width="10.5703125" style="14" customWidth="1"/>
    <col min="518" max="518" width="0" style="14" hidden="1" customWidth="1"/>
    <col min="519" max="519" width="10.5703125" style="14" customWidth="1"/>
    <col min="520" max="766" width="9.140625" style="14"/>
    <col min="767" max="767" width="14" style="14" customWidth="1"/>
    <col min="768" max="768" width="25" style="14" customWidth="1"/>
    <col min="769" max="769" width="7.140625" style="14" customWidth="1"/>
    <col min="770" max="773" width="10.5703125" style="14" customWidth="1"/>
    <col min="774" max="774" width="0" style="14" hidden="1" customWidth="1"/>
    <col min="775" max="775" width="10.5703125" style="14" customWidth="1"/>
    <col min="776" max="1022" width="9.140625" style="14"/>
    <col min="1023" max="1023" width="14" style="14" customWidth="1"/>
    <col min="1024" max="1024" width="25" style="14" customWidth="1"/>
    <col min="1025" max="1025" width="7.140625" style="14" customWidth="1"/>
    <col min="1026" max="1029" width="10.5703125" style="14" customWidth="1"/>
    <col min="1030" max="1030" width="0" style="14" hidden="1" customWidth="1"/>
    <col min="1031" max="1031" width="10.5703125" style="14" customWidth="1"/>
    <col min="1032" max="1278" width="9.140625" style="14"/>
    <col min="1279" max="1279" width="14" style="14" customWidth="1"/>
    <col min="1280" max="1280" width="25" style="14" customWidth="1"/>
    <col min="1281" max="1281" width="7.140625" style="14" customWidth="1"/>
    <col min="1282" max="1285" width="10.5703125" style="14" customWidth="1"/>
    <col min="1286" max="1286" width="0" style="14" hidden="1" customWidth="1"/>
    <col min="1287" max="1287" width="10.5703125" style="14" customWidth="1"/>
    <col min="1288" max="1534" width="9.140625" style="14"/>
    <col min="1535" max="1535" width="14" style="14" customWidth="1"/>
    <col min="1536" max="1536" width="25" style="14" customWidth="1"/>
    <col min="1537" max="1537" width="7.140625" style="14" customWidth="1"/>
    <col min="1538" max="1541" width="10.5703125" style="14" customWidth="1"/>
    <col min="1542" max="1542" width="0" style="14" hidden="1" customWidth="1"/>
    <col min="1543" max="1543" width="10.5703125" style="14" customWidth="1"/>
    <col min="1544" max="1790" width="9.140625" style="14"/>
    <col min="1791" max="1791" width="14" style="14" customWidth="1"/>
    <col min="1792" max="1792" width="25" style="14" customWidth="1"/>
    <col min="1793" max="1793" width="7.140625" style="14" customWidth="1"/>
    <col min="1794" max="1797" width="10.5703125" style="14" customWidth="1"/>
    <col min="1798" max="1798" width="0" style="14" hidden="1" customWidth="1"/>
    <col min="1799" max="1799" width="10.5703125" style="14" customWidth="1"/>
    <col min="1800" max="2046" width="9.140625" style="14"/>
    <col min="2047" max="2047" width="14" style="14" customWidth="1"/>
    <col min="2048" max="2048" width="25" style="14" customWidth="1"/>
    <col min="2049" max="2049" width="7.140625" style="14" customWidth="1"/>
    <col min="2050" max="2053" width="10.5703125" style="14" customWidth="1"/>
    <col min="2054" max="2054" width="0" style="14" hidden="1" customWidth="1"/>
    <col min="2055" max="2055" width="10.5703125" style="14" customWidth="1"/>
    <col min="2056" max="2302" width="9.140625" style="14"/>
    <col min="2303" max="2303" width="14" style="14" customWidth="1"/>
    <col min="2304" max="2304" width="25" style="14" customWidth="1"/>
    <col min="2305" max="2305" width="7.140625" style="14" customWidth="1"/>
    <col min="2306" max="2309" width="10.5703125" style="14" customWidth="1"/>
    <col min="2310" max="2310" width="0" style="14" hidden="1" customWidth="1"/>
    <col min="2311" max="2311" width="10.5703125" style="14" customWidth="1"/>
    <col min="2312" max="2558" width="9.140625" style="14"/>
    <col min="2559" max="2559" width="14" style="14" customWidth="1"/>
    <col min="2560" max="2560" width="25" style="14" customWidth="1"/>
    <col min="2561" max="2561" width="7.140625" style="14" customWidth="1"/>
    <col min="2562" max="2565" width="10.5703125" style="14" customWidth="1"/>
    <col min="2566" max="2566" width="0" style="14" hidden="1" customWidth="1"/>
    <col min="2567" max="2567" width="10.5703125" style="14" customWidth="1"/>
    <col min="2568" max="2814" width="9.140625" style="14"/>
    <col min="2815" max="2815" width="14" style="14" customWidth="1"/>
    <col min="2816" max="2816" width="25" style="14" customWidth="1"/>
    <col min="2817" max="2817" width="7.140625" style="14" customWidth="1"/>
    <col min="2818" max="2821" width="10.5703125" style="14" customWidth="1"/>
    <col min="2822" max="2822" width="0" style="14" hidden="1" customWidth="1"/>
    <col min="2823" max="2823" width="10.5703125" style="14" customWidth="1"/>
    <col min="2824" max="3070" width="9.140625" style="14"/>
    <col min="3071" max="3071" width="14" style="14" customWidth="1"/>
    <col min="3072" max="3072" width="25" style="14" customWidth="1"/>
    <col min="3073" max="3073" width="7.140625" style="14" customWidth="1"/>
    <col min="3074" max="3077" width="10.5703125" style="14" customWidth="1"/>
    <col min="3078" max="3078" width="0" style="14" hidden="1" customWidth="1"/>
    <col min="3079" max="3079" width="10.5703125" style="14" customWidth="1"/>
    <col min="3080" max="3326" width="9.140625" style="14"/>
    <col min="3327" max="3327" width="14" style="14" customWidth="1"/>
    <col min="3328" max="3328" width="25" style="14" customWidth="1"/>
    <col min="3329" max="3329" width="7.140625" style="14" customWidth="1"/>
    <col min="3330" max="3333" width="10.5703125" style="14" customWidth="1"/>
    <col min="3334" max="3334" width="0" style="14" hidden="1" customWidth="1"/>
    <col min="3335" max="3335" width="10.5703125" style="14" customWidth="1"/>
    <col min="3336" max="3582" width="9.140625" style="14"/>
    <col min="3583" max="3583" width="14" style="14" customWidth="1"/>
    <col min="3584" max="3584" width="25" style="14" customWidth="1"/>
    <col min="3585" max="3585" width="7.140625" style="14" customWidth="1"/>
    <col min="3586" max="3589" width="10.5703125" style="14" customWidth="1"/>
    <col min="3590" max="3590" width="0" style="14" hidden="1" customWidth="1"/>
    <col min="3591" max="3591" width="10.5703125" style="14" customWidth="1"/>
    <col min="3592" max="3838" width="9.140625" style="14"/>
    <col min="3839" max="3839" width="14" style="14" customWidth="1"/>
    <col min="3840" max="3840" width="25" style="14" customWidth="1"/>
    <col min="3841" max="3841" width="7.140625" style="14" customWidth="1"/>
    <col min="3842" max="3845" width="10.5703125" style="14" customWidth="1"/>
    <col min="3846" max="3846" width="0" style="14" hidden="1" customWidth="1"/>
    <col min="3847" max="3847" width="10.5703125" style="14" customWidth="1"/>
    <col min="3848" max="4094" width="9.140625" style="14"/>
    <col min="4095" max="4095" width="14" style="14" customWidth="1"/>
    <col min="4096" max="4096" width="25" style="14" customWidth="1"/>
    <col min="4097" max="4097" width="7.140625" style="14" customWidth="1"/>
    <col min="4098" max="4101" width="10.5703125" style="14" customWidth="1"/>
    <col min="4102" max="4102" width="0" style="14" hidden="1" customWidth="1"/>
    <col min="4103" max="4103" width="10.5703125" style="14" customWidth="1"/>
    <col min="4104" max="4350" width="9.140625" style="14"/>
    <col min="4351" max="4351" width="14" style="14" customWidth="1"/>
    <col min="4352" max="4352" width="25" style="14" customWidth="1"/>
    <col min="4353" max="4353" width="7.140625" style="14" customWidth="1"/>
    <col min="4354" max="4357" width="10.5703125" style="14" customWidth="1"/>
    <col min="4358" max="4358" width="0" style="14" hidden="1" customWidth="1"/>
    <col min="4359" max="4359" width="10.5703125" style="14" customWidth="1"/>
    <col min="4360" max="4606" width="9.140625" style="14"/>
    <col min="4607" max="4607" width="14" style="14" customWidth="1"/>
    <col min="4608" max="4608" width="25" style="14" customWidth="1"/>
    <col min="4609" max="4609" width="7.140625" style="14" customWidth="1"/>
    <col min="4610" max="4613" width="10.5703125" style="14" customWidth="1"/>
    <col min="4614" max="4614" width="0" style="14" hidden="1" customWidth="1"/>
    <col min="4615" max="4615" width="10.5703125" style="14" customWidth="1"/>
    <col min="4616" max="4862" width="9.140625" style="14"/>
    <col min="4863" max="4863" width="14" style="14" customWidth="1"/>
    <col min="4864" max="4864" width="25" style="14" customWidth="1"/>
    <col min="4865" max="4865" width="7.140625" style="14" customWidth="1"/>
    <col min="4866" max="4869" width="10.5703125" style="14" customWidth="1"/>
    <col min="4870" max="4870" width="0" style="14" hidden="1" customWidth="1"/>
    <col min="4871" max="4871" width="10.5703125" style="14" customWidth="1"/>
    <col min="4872" max="5118" width="9.140625" style="14"/>
    <col min="5119" max="5119" width="14" style="14" customWidth="1"/>
    <col min="5120" max="5120" width="25" style="14" customWidth="1"/>
    <col min="5121" max="5121" width="7.140625" style="14" customWidth="1"/>
    <col min="5122" max="5125" width="10.5703125" style="14" customWidth="1"/>
    <col min="5126" max="5126" width="0" style="14" hidden="1" customWidth="1"/>
    <col min="5127" max="5127" width="10.5703125" style="14" customWidth="1"/>
    <col min="5128" max="5374" width="9.140625" style="14"/>
    <col min="5375" max="5375" width="14" style="14" customWidth="1"/>
    <col min="5376" max="5376" width="25" style="14" customWidth="1"/>
    <col min="5377" max="5377" width="7.140625" style="14" customWidth="1"/>
    <col min="5378" max="5381" width="10.5703125" style="14" customWidth="1"/>
    <col min="5382" max="5382" width="0" style="14" hidden="1" customWidth="1"/>
    <col min="5383" max="5383" width="10.5703125" style="14" customWidth="1"/>
    <col min="5384" max="5630" width="9.140625" style="14"/>
    <col min="5631" max="5631" width="14" style="14" customWidth="1"/>
    <col min="5632" max="5632" width="25" style="14" customWidth="1"/>
    <col min="5633" max="5633" width="7.140625" style="14" customWidth="1"/>
    <col min="5634" max="5637" width="10.5703125" style="14" customWidth="1"/>
    <col min="5638" max="5638" width="0" style="14" hidden="1" customWidth="1"/>
    <col min="5639" max="5639" width="10.5703125" style="14" customWidth="1"/>
    <col min="5640" max="5886" width="9.140625" style="14"/>
    <col min="5887" max="5887" width="14" style="14" customWidth="1"/>
    <col min="5888" max="5888" width="25" style="14" customWidth="1"/>
    <col min="5889" max="5889" width="7.140625" style="14" customWidth="1"/>
    <col min="5890" max="5893" width="10.5703125" style="14" customWidth="1"/>
    <col min="5894" max="5894" width="0" style="14" hidden="1" customWidth="1"/>
    <col min="5895" max="5895" width="10.5703125" style="14" customWidth="1"/>
    <col min="5896" max="6142" width="9.140625" style="14"/>
    <col min="6143" max="6143" width="14" style="14" customWidth="1"/>
    <col min="6144" max="6144" width="25" style="14" customWidth="1"/>
    <col min="6145" max="6145" width="7.140625" style="14" customWidth="1"/>
    <col min="6146" max="6149" width="10.5703125" style="14" customWidth="1"/>
    <col min="6150" max="6150" width="0" style="14" hidden="1" customWidth="1"/>
    <col min="6151" max="6151" width="10.5703125" style="14" customWidth="1"/>
    <col min="6152" max="6398" width="9.140625" style="14"/>
    <col min="6399" max="6399" width="14" style="14" customWidth="1"/>
    <col min="6400" max="6400" width="25" style="14" customWidth="1"/>
    <col min="6401" max="6401" width="7.140625" style="14" customWidth="1"/>
    <col min="6402" max="6405" width="10.5703125" style="14" customWidth="1"/>
    <col min="6406" max="6406" width="0" style="14" hidden="1" customWidth="1"/>
    <col min="6407" max="6407" width="10.5703125" style="14" customWidth="1"/>
    <col min="6408" max="6654" width="9.140625" style="14"/>
    <col min="6655" max="6655" width="14" style="14" customWidth="1"/>
    <col min="6656" max="6656" width="25" style="14" customWidth="1"/>
    <col min="6657" max="6657" width="7.140625" style="14" customWidth="1"/>
    <col min="6658" max="6661" width="10.5703125" style="14" customWidth="1"/>
    <col min="6662" max="6662" width="0" style="14" hidden="1" customWidth="1"/>
    <col min="6663" max="6663" width="10.5703125" style="14" customWidth="1"/>
    <col min="6664" max="6910" width="9.140625" style="14"/>
    <col min="6911" max="6911" width="14" style="14" customWidth="1"/>
    <col min="6912" max="6912" width="25" style="14" customWidth="1"/>
    <col min="6913" max="6913" width="7.140625" style="14" customWidth="1"/>
    <col min="6914" max="6917" width="10.5703125" style="14" customWidth="1"/>
    <col min="6918" max="6918" width="0" style="14" hidden="1" customWidth="1"/>
    <col min="6919" max="6919" width="10.5703125" style="14" customWidth="1"/>
    <col min="6920" max="7166" width="9.140625" style="14"/>
    <col min="7167" max="7167" width="14" style="14" customWidth="1"/>
    <col min="7168" max="7168" width="25" style="14" customWidth="1"/>
    <col min="7169" max="7169" width="7.140625" style="14" customWidth="1"/>
    <col min="7170" max="7173" width="10.5703125" style="14" customWidth="1"/>
    <col min="7174" max="7174" width="0" style="14" hidden="1" customWidth="1"/>
    <col min="7175" max="7175" width="10.5703125" style="14" customWidth="1"/>
    <col min="7176" max="7422" width="9.140625" style="14"/>
    <col min="7423" max="7423" width="14" style="14" customWidth="1"/>
    <col min="7424" max="7424" width="25" style="14" customWidth="1"/>
    <col min="7425" max="7425" width="7.140625" style="14" customWidth="1"/>
    <col min="7426" max="7429" width="10.5703125" style="14" customWidth="1"/>
    <col min="7430" max="7430" width="0" style="14" hidden="1" customWidth="1"/>
    <col min="7431" max="7431" width="10.5703125" style="14" customWidth="1"/>
    <col min="7432" max="7678" width="9.140625" style="14"/>
    <col min="7679" max="7679" width="14" style="14" customWidth="1"/>
    <col min="7680" max="7680" width="25" style="14" customWidth="1"/>
    <col min="7681" max="7681" width="7.140625" style="14" customWidth="1"/>
    <col min="7682" max="7685" width="10.5703125" style="14" customWidth="1"/>
    <col min="7686" max="7686" width="0" style="14" hidden="1" customWidth="1"/>
    <col min="7687" max="7687" width="10.5703125" style="14" customWidth="1"/>
    <col min="7688" max="7934" width="9.140625" style="14"/>
    <col min="7935" max="7935" width="14" style="14" customWidth="1"/>
    <col min="7936" max="7936" width="25" style="14" customWidth="1"/>
    <col min="7937" max="7937" width="7.140625" style="14" customWidth="1"/>
    <col min="7938" max="7941" width="10.5703125" style="14" customWidth="1"/>
    <col min="7942" max="7942" width="0" style="14" hidden="1" customWidth="1"/>
    <col min="7943" max="7943" width="10.5703125" style="14" customWidth="1"/>
    <col min="7944" max="8190" width="9.140625" style="14"/>
    <col min="8191" max="8191" width="14" style="14" customWidth="1"/>
    <col min="8192" max="8192" width="25" style="14" customWidth="1"/>
    <col min="8193" max="8193" width="7.140625" style="14" customWidth="1"/>
    <col min="8194" max="8197" width="10.5703125" style="14" customWidth="1"/>
    <col min="8198" max="8198" width="0" style="14" hidden="1" customWidth="1"/>
    <col min="8199" max="8199" width="10.5703125" style="14" customWidth="1"/>
    <col min="8200" max="8446" width="9.140625" style="14"/>
    <col min="8447" max="8447" width="14" style="14" customWidth="1"/>
    <col min="8448" max="8448" width="25" style="14" customWidth="1"/>
    <col min="8449" max="8449" width="7.140625" style="14" customWidth="1"/>
    <col min="8450" max="8453" width="10.5703125" style="14" customWidth="1"/>
    <col min="8454" max="8454" width="0" style="14" hidden="1" customWidth="1"/>
    <col min="8455" max="8455" width="10.5703125" style="14" customWidth="1"/>
    <col min="8456" max="8702" width="9.140625" style="14"/>
    <col min="8703" max="8703" width="14" style="14" customWidth="1"/>
    <col min="8704" max="8704" width="25" style="14" customWidth="1"/>
    <col min="8705" max="8705" width="7.140625" style="14" customWidth="1"/>
    <col min="8706" max="8709" width="10.5703125" style="14" customWidth="1"/>
    <col min="8710" max="8710" width="0" style="14" hidden="1" customWidth="1"/>
    <col min="8711" max="8711" width="10.5703125" style="14" customWidth="1"/>
    <col min="8712" max="8958" width="9.140625" style="14"/>
    <col min="8959" max="8959" width="14" style="14" customWidth="1"/>
    <col min="8960" max="8960" width="25" style="14" customWidth="1"/>
    <col min="8961" max="8961" width="7.140625" style="14" customWidth="1"/>
    <col min="8962" max="8965" width="10.5703125" style="14" customWidth="1"/>
    <col min="8966" max="8966" width="0" style="14" hidden="1" customWidth="1"/>
    <col min="8967" max="8967" width="10.5703125" style="14" customWidth="1"/>
    <col min="8968" max="9214" width="9.140625" style="14"/>
    <col min="9215" max="9215" width="14" style="14" customWidth="1"/>
    <col min="9216" max="9216" width="25" style="14" customWidth="1"/>
    <col min="9217" max="9217" width="7.140625" style="14" customWidth="1"/>
    <col min="9218" max="9221" width="10.5703125" style="14" customWidth="1"/>
    <col min="9222" max="9222" width="0" style="14" hidden="1" customWidth="1"/>
    <col min="9223" max="9223" width="10.5703125" style="14" customWidth="1"/>
    <col min="9224" max="9470" width="9.140625" style="14"/>
    <col min="9471" max="9471" width="14" style="14" customWidth="1"/>
    <col min="9472" max="9472" width="25" style="14" customWidth="1"/>
    <col min="9473" max="9473" width="7.140625" style="14" customWidth="1"/>
    <col min="9474" max="9477" width="10.5703125" style="14" customWidth="1"/>
    <col min="9478" max="9478" width="0" style="14" hidden="1" customWidth="1"/>
    <col min="9479" max="9479" width="10.5703125" style="14" customWidth="1"/>
    <col min="9480" max="9726" width="9.140625" style="14"/>
    <col min="9727" max="9727" width="14" style="14" customWidth="1"/>
    <col min="9728" max="9728" width="25" style="14" customWidth="1"/>
    <col min="9729" max="9729" width="7.140625" style="14" customWidth="1"/>
    <col min="9730" max="9733" width="10.5703125" style="14" customWidth="1"/>
    <col min="9734" max="9734" width="0" style="14" hidden="1" customWidth="1"/>
    <col min="9735" max="9735" width="10.5703125" style="14" customWidth="1"/>
    <col min="9736" max="9982" width="9.140625" style="14"/>
    <col min="9983" max="9983" width="14" style="14" customWidth="1"/>
    <col min="9984" max="9984" width="25" style="14" customWidth="1"/>
    <col min="9985" max="9985" width="7.140625" style="14" customWidth="1"/>
    <col min="9986" max="9989" width="10.5703125" style="14" customWidth="1"/>
    <col min="9990" max="9990" width="0" style="14" hidden="1" customWidth="1"/>
    <col min="9991" max="9991" width="10.5703125" style="14" customWidth="1"/>
    <col min="9992" max="10238" width="9.140625" style="14"/>
    <col min="10239" max="10239" width="14" style="14" customWidth="1"/>
    <col min="10240" max="10240" width="25" style="14" customWidth="1"/>
    <col min="10241" max="10241" width="7.140625" style="14" customWidth="1"/>
    <col min="10242" max="10245" width="10.5703125" style="14" customWidth="1"/>
    <col min="10246" max="10246" width="0" style="14" hidden="1" customWidth="1"/>
    <col min="10247" max="10247" width="10.5703125" style="14" customWidth="1"/>
    <col min="10248" max="10494" width="9.140625" style="14"/>
    <col min="10495" max="10495" width="14" style="14" customWidth="1"/>
    <col min="10496" max="10496" width="25" style="14" customWidth="1"/>
    <col min="10497" max="10497" width="7.140625" style="14" customWidth="1"/>
    <col min="10498" max="10501" width="10.5703125" style="14" customWidth="1"/>
    <col min="10502" max="10502" width="0" style="14" hidden="1" customWidth="1"/>
    <col min="10503" max="10503" width="10.5703125" style="14" customWidth="1"/>
    <col min="10504" max="10750" width="9.140625" style="14"/>
    <col min="10751" max="10751" width="14" style="14" customWidth="1"/>
    <col min="10752" max="10752" width="25" style="14" customWidth="1"/>
    <col min="10753" max="10753" width="7.140625" style="14" customWidth="1"/>
    <col min="10754" max="10757" width="10.5703125" style="14" customWidth="1"/>
    <col min="10758" max="10758" width="0" style="14" hidden="1" customWidth="1"/>
    <col min="10759" max="10759" width="10.5703125" style="14" customWidth="1"/>
    <col min="10760" max="11006" width="9.140625" style="14"/>
    <col min="11007" max="11007" width="14" style="14" customWidth="1"/>
    <col min="11008" max="11008" width="25" style="14" customWidth="1"/>
    <col min="11009" max="11009" width="7.140625" style="14" customWidth="1"/>
    <col min="11010" max="11013" width="10.5703125" style="14" customWidth="1"/>
    <col min="11014" max="11014" width="0" style="14" hidden="1" customWidth="1"/>
    <col min="11015" max="11015" width="10.5703125" style="14" customWidth="1"/>
    <col min="11016" max="11262" width="9.140625" style="14"/>
    <col min="11263" max="11263" width="14" style="14" customWidth="1"/>
    <col min="11264" max="11264" width="25" style="14" customWidth="1"/>
    <col min="11265" max="11265" width="7.140625" style="14" customWidth="1"/>
    <col min="11266" max="11269" width="10.5703125" style="14" customWidth="1"/>
    <col min="11270" max="11270" width="0" style="14" hidden="1" customWidth="1"/>
    <col min="11271" max="11271" width="10.5703125" style="14" customWidth="1"/>
    <col min="11272" max="11518" width="9.140625" style="14"/>
    <col min="11519" max="11519" width="14" style="14" customWidth="1"/>
    <col min="11520" max="11520" width="25" style="14" customWidth="1"/>
    <col min="11521" max="11521" width="7.140625" style="14" customWidth="1"/>
    <col min="11522" max="11525" width="10.5703125" style="14" customWidth="1"/>
    <col min="11526" max="11526" width="0" style="14" hidden="1" customWidth="1"/>
    <col min="11527" max="11527" width="10.5703125" style="14" customWidth="1"/>
    <col min="11528" max="11774" width="9.140625" style="14"/>
    <col min="11775" max="11775" width="14" style="14" customWidth="1"/>
    <col min="11776" max="11776" width="25" style="14" customWidth="1"/>
    <col min="11777" max="11777" width="7.140625" style="14" customWidth="1"/>
    <col min="11778" max="11781" width="10.5703125" style="14" customWidth="1"/>
    <col min="11782" max="11782" width="0" style="14" hidden="1" customWidth="1"/>
    <col min="11783" max="11783" width="10.5703125" style="14" customWidth="1"/>
    <col min="11784" max="12030" width="9.140625" style="14"/>
    <col min="12031" max="12031" width="14" style="14" customWidth="1"/>
    <col min="12032" max="12032" width="25" style="14" customWidth="1"/>
    <col min="12033" max="12033" width="7.140625" style="14" customWidth="1"/>
    <col min="12034" max="12037" width="10.5703125" style="14" customWidth="1"/>
    <col min="12038" max="12038" width="0" style="14" hidden="1" customWidth="1"/>
    <col min="12039" max="12039" width="10.5703125" style="14" customWidth="1"/>
    <col min="12040" max="12286" width="9.140625" style="14"/>
    <col min="12287" max="12287" width="14" style="14" customWidth="1"/>
    <col min="12288" max="12288" width="25" style="14" customWidth="1"/>
    <col min="12289" max="12289" width="7.140625" style="14" customWidth="1"/>
    <col min="12290" max="12293" width="10.5703125" style="14" customWidth="1"/>
    <col min="12294" max="12294" width="0" style="14" hidden="1" customWidth="1"/>
    <col min="12295" max="12295" width="10.5703125" style="14" customWidth="1"/>
    <col min="12296" max="12542" width="9.140625" style="14"/>
    <col min="12543" max="12543" width="14" style="14" customWidth="1"/>
    <col min="12544" max="12544" width="25" style="14" customWidth="1"/>
    <col min="12545" max="12545" width="7.140625" style="14" customWidth="1"/>
    <col min="12546" max="12549" width="10.5703125" style="14" customWidth="1"/>
    <col min="12550" max="12550" width="0" style="14" hidden="1" customWidth="1"/>
    <col min="12551" max="12551" width="10.5703125" style="14" customWidth="1"/>
    <col min="12552" max="12798" width="9.140625" style="14"/>
    <col min="12799" max="12799" width="14" style="14" customWidth="1"/>
    <col min="12800" max="12800" width="25" style="14" customWidth="1"/>
    <col min="12801" max="12801" width="7.140625" style="14" customWidth="1"/>
    <col min="12802" max="12805" width="10.5703125" style="14" customWidth="1"/>
    <col min="12806" max="12806" width="0" style="14" hidden="1" customWidth="1"/>
    <col min="12807" max="12807" width="10.5703125" style="14" customWidth="1"/>
    <col min="12808" max="13054" width="9.140625" style="14"/>
    <col min="13055" max="13055" width="14" style="14" customWidth="1"/>
    <col min="13056" max="13056" width="25" style="14" customWidth="1"/>
    <col min="13057" max="13057" width="7.140625" style="14" customWidth="1"/>
    <col min="13058" max="13061" width="10.5703125" style="14" customWidth="1"/>
    <col min="13062" max="13062" width="0" style="14" hidden="1" customWidth="1"/>
    <col min="13063" max="13063" width="10.5703125" style="14" customWidth="1"/>
    <col min="13064" max="13310" width="9.140625" style="14"/>
    <col min="13311" max="13311" width="14" style="14" customWidth="1"/>
    <col min="13312" max="13312" width="25" style="14" customWidth="1"/>
    <col min="13313" max="13313" width="7.140625" style="14" customWidth="1"/>
    <col min="13314" max="13317" width="10.5703125" style="14" customWidth="1"/>
    <col min="13318" max="13318" width="0" style="14" hidden="1" customWidth="1"/>
    <col min="13319" max="13319" width="10.5703125" style="14" customWidth="1"/>
    <col min="13320" max="13566" width="9.140625" style="14"/>
    <col min="13567" max="13567" width="14" style="14" customWidth="1"/>
    <col min="13568" max="13568" width="25" style="14" customWidth="1"/>
    <col min="13569" max="13569" width="7.140625" style="14" customWidth="1"/>
    <col min="13570" max="13573" width="10.5703125" style="14" customWidth="1"/>
    <col min="13574" max="13574" width="0" style="14" hidden="1" customWidth="1"/>
    <col min="13575" max="13575" width="10.5703125" style="14" customWidth="1"/>
    <col min="13576" max="13822" width="9.140625" style="14"/>
    <col min="13823" max="13823" width="14" style="14" customWidth="1"/>
    <col min="13824" max="13824" width="25" style="14" customWidth="1"/>
    <col min="13825" max="13825" width="7.140625" style="14" customWidth="1"/>
    <col min="13826" max="13829" width="10.5703125" style="14" customWidth="1"/>
    <col min="13830" max="13830" width="0" style="14" hidden="1" customWidth="1"/>
    <col min="13831" max="13831" width="10.5703125" style="14" customWidth="1"/>
    <col min="13832" max="14078" width="9.140625" style="14"/>
    <col min="14079" max="14079" width="14" style="14" customWidth="1"/>
    <col min="14080" max="14080" width="25" style="14" customWidth="1"/>
    <col min="14081" max="14081" width="7.140625" style="14" customWidth="1"/>
    <col min="14082" max="14085" width="10.5703125" style="14" customWidth="1"/>
    <col min="14086" max="14086" width="0" style="14" hidden="1" customWidth="1"/>
    <col min="14087" max="14087" width="10.5703125" style="14" customWidth="1"/>
    <col min="14088" max="14334" width="9.140625" style="14"/>
    <col min="14335" max="14335" width="14" style="14" customWidth="1"/>
    <col min="14336" max="14336" width="25" style="14" customWidth="1"/>
    <col min="14337" max="14337" width="7.140625" style="14" customWidth="1"/>
    <col min="14338" max="14341" width="10.5703125" style="14" customWidth="1"/>
    <col min="14342" max="14342" width="0" style="14" hidden="1" customWidth="1"/>
    <col min="14343" max="14343" width="10.5703125" style="14" customWidth="1"/>
    <col min="14344" max="14590" width="9.140625" style="14"/>
    <col min="14591" max="14591" width="14" style="14" customWidth="1"/>
    <col min="14592" max="14592" width="25" style="14" customWidth="1"/>
    <col min="14593" max="14593" width="7.140625" style="14" customWidth="1"/>
    <col min="14594" max="14597" width="10.5703125" style="14" customWidth="1"/>
    <col min="14598" max="14598" width="0" style="14" hidden="1" customWidth="1"/>
    <col min="14599" max="14599" width="10.5703125" style="14" customWidth="1"/>
    <col min="14600" max="14846" width="9.140625" style="14"/>
    <col min="14847" max="14847" width="14" style="14" customWidth="1"/>
    <col min="14848" max="14848" width="25" style="14" customWidth="1"/>
    <col min="14849" max="14849" width="7.140625" style="14" customWidth="1"/>
    <col min="14850" max="14853" width="10.5703125" style="14" customWidth="1"/>
    <col min="14854" max="14854" width="0" style="14" hidden="1" customWidth="1"/>
    <col min="14855" max="14855" width="10.5703125" style="14" customWidth="1"/>
    <col min="14856" max="15102" width="9.140625" style="14"/>
    <col min="15103" max="15103" width="14" style="14" customWidth="1"/>
    <col min="15104" max="15104" width="25" style="14" customWidth="1"/>
    <col min="15105" max="15105" width="7.140625" style="14" customWidth="1"/>
    <col min="15106" max="15109" width="10.5703125" style="14" customWidth="1"/>
    <col min="15110" max="15110" width="0" style="14" hidden="1" customWidth="1"/>
    <col min="15111" max="15111" width="10.5703125" style="14" customWidth="1"/>
    <col min="15112" max="15358" width="9.140625" style="14"/>
    <col min="15359" max="15359" width="14" style="14" customWidth="1"/>
    <col min="15360" max="15360" width="25" style="14" customWidth="1"/>
    <col min="15361" max="15361" width="7.140625" style="14" customWidth="1"/>
    <col min="15362" max="15365" width="10.5703125" style="14" customWidth="1"/>
    <col min="15366" max="15366" width="0" style="14" hidden="1" customWidth="1"/>
    <col min="15367" max="15367" width="10.5703125" style="14" customWidth="1"/>
    <col min="15368" max="15614" width="9.140625" style="14"/>
    <col min="15615" max="15615" width="14" style="14" customWidth="1"/>
    <col min="15616" max="15616" width="25" style="14" customWidth="1"/>
    <col min="15617" max="15617" width="7.140625" style="14" customWidth="1"/>
    <col min="15618" max="15621" width="10.5703125" style="14" customWidth="1"/>
    <col min="15622" max="15622" width="0" style="14" hidden="1" customWidth="1"/>
    <col min="15623" max="15623" width="10.5703125" style="14" customWidth="1"/>
    <col min="15624" max="15870" width="9.140625" style="14"/>
    <col min="15871" max="15871" width="14" style="14" customWidth="1"/>
    <col min="15872" max="15872" width="25" style="14" customWidth="1"/>
    <col min="15873" max="15873" width="7.140625" style="14" customWidth="1"/>
    <col min="15874" max="15877" width="10.5703125" style="14" customWidth="1"/>
    <col min="15878" max="15878" width="0" style="14" hidden="1" customWidth="1"/>
    <col min="15879" max="15879" width="10.5703125" style="14" customWidth="1"/>
    <col min="15880" max="16126" width="9.140625" style="14"/>
    <col min="16127" max="16127" width="14" style="14" customWidth="1"/>
    <col min="16128" max="16128" width="25" style="14" customWidth="1"/>
    <col min="16129" max="16129" width="7.140625" style="14" customWidth="1"/>
    <col min="16130" max="16133" width="10.5703125" style="14" customWidth="1"/>
    <col min="16134" max="16134" width="0" style="14" hidden="1" customWidth="1"/>
    <col min="16135" max="16135" width="10.5703125" style="14" customWidth="1"/>
    <col min="16136" max="16384" width="9.140625" style="14"/>
  </cols>
  <sheetData>
    <row r="1" spans="1:16" ht="15" customHeight="1" x14ac:dyDescent="0.25">
      <c r="A1" s="1" t="s">
        <v>90</v>
      </c>
      <c r="D1" s="64"/>
      <c r="E1" s="64"/>
      <c r="F1" s="64"/>
      <c r="G1" s="64"/>
      <c r="H1" s="6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34</v>
      </c>
      <c r="B2" s="88"/>
      <c r="C2" s="88"/>
      <c r="D2" s="88"/>
      <c r="E2" s="88"/>
      <c r="F2" s="88"/>
      <c r="G2" s="88"/>
      <c r="H2" s="88"/>
    </row>
    <row r="3" spans="1:16" ht="15" customHeight="1" x14ac:dyDescent="0.25">
      <c r="A3" s="3" t="s">
        <v>0</v>
      </c>
      <c r="D3" s="11" t="s">
        <v>23</v>
      </c>
      <c r="E3" s="12" t="s">
        <v>35</v>
      </c>
      <c r="F3" s="65"/>
      <c r="G3" s="65"/>
      <c r="H3" s="36"/>
      <c r="I3" s="65" t="s">
        <v>1</v>
      </c>
      <c r="J3" s="65"/>
    </row>
    <row r="4" spans="1:16" ht="15" customHeight="1" x14ac:dyDescent="0.25">
      <c r="A4" s="67"/>
      <c r="B4" s="67"/>
      <c r="C4" s="15"/>
      <c r="D4" s="16" t="s">
        <v>25</v>
      </c>
      <c r="E4" s="13">
        <v>1</v>
      </c>
      <c r="F4" s="89"/>
      <c r="G4" s="89"/>
      <c r="H4" s="37"/>
      <c r="I4" s="37"/>
      <c r="J4" s="43" t="s">
        <v>93</v>
      </c>
    </row>
    <row r="5" spans="1:16" s="2" customFormat="1" ht="15" customHeight="1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s="2" customFormat="1" ht="27.75" customHeight="1" x14ac:dyDescent="0.25">
      <c r="A6" s="77"/>
      <c r="B6" s="79"/>
      <c r="C6" s="82"/>
      <c r="D6" s="83"/>
      <c r="E6" s="17" t="s">
        <v>5</v>
      </c>
      <c r="F6" s="17" t="s">
        <v>6</v>
      </c>
      <c r="G6" s="1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ht="15" customHeight="1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ht="15" customHeight="1" x14ac:dyDescent="0.25">
      <c r="A8" s="75" t="s">
        <v>8</v>
      </c>
      <c r="B8" s="76"/>
      <c r="C8" s="19"/>
      <c r="D8" s="19"/>
      <c r="E8" s="19"/>
      <c r="F8" s="19"/>
      <c r="G8" s="19"/>
      <c r="H8" s="19"/>
      <c r="I8" s="34"/>
      <c r="J8" s="34"/>
      <c r="K8" s="34"/>
      <c r="L8" s="34"/>
      <c r="M8" s="34"/>
      <c r="N8" s="34"/>
      <c r="O8" s="34"/>
      <c r="P8" s="34"/>
    </row>
    <row r="9" spans="1:16" ht="15" customHeight="1" x14ac:dyDescent="0.25">
      <c r="A9" s="6">
        <v>265</v>
      </c>
      <c r="B9" s="20" t="s">
        <v>18</v>
      </c>
      <c r="C9" s="58">
        <v>200</v>
      </c>
      <c r="D9" s="59"/>
      <c r="E9" s="9">
        <v>32.979999999999997</v>
      </c>
      <c r="F9" s="9">
        <v>33.78</v>
      </c>
      <c r="G9" s="9">
        <v>62.38</v>
      </c>
      <c r="H9" s="9">
        <v>644</v>
      </c>
      <c r="I9" s="29">
        <v>0.27</v>
      </c>
      <c r="J9" s="5">
        <v>2.48</v>
      </c>
      <c r="K9" s="29" t="s">
        <v>11</v>
      </c>
      <c r="L9" s="29">
        <v>3.14</v>
      </c>
      <c r="M9" s="29">
        <v>15.71</v>
      </c>
      <c r="N9" s="5">
        <v>90.17</v>
      </c>
      <c r="O9" s="29">
        <v>30.83</v>
      </c>
      <c r="P9" s="29">
        <v>1.22</v>
      </c>
    </row>
    <row r="10" spans="1:16" ht="15" customHeight="1" x14ac:dyDescent="0.25">
      <c r="A10" s="6">
        <v>377</v>
      </c>
      <c r="B10" s="20" t="s">
        <v>16</v>
      </c>
      <c r="C10" s="58">
        <v>200</v>
      </c>
      <c r="D10" s="59"/>
      <c r="E10" s="9">
        <v>0.13</v>
      </c>
      <c r="F10" s="9">
        <v>0.02</v>
      </c>
      <c r="G10" s="9">
        <v>15.21</v>
      </c>
      <c r="H10" s="9">
        <v>62</v>
      </c>
      <c r="I10" s="5" t="s">
        <v>11</v>
      </c>
      <c r="J10" s="5">
        <v>2.83</v>
      </c>
      <c r="K10" s="5" t="s">
        <v>11</v>
      </c>
      <c r="L10" s="5">
        <v>0.01</v>
      </c>
      <c r="M10" s="5">
        <v>3.31</v>
      </c>
      <c r="N10" s="5">
        <v>1.54</v>
      </c>
      <c r="O10" s="5">
        <v>0.84</v>
      </c>
      <c r="P10" s="5">
        <v>0.09</v>
      </c>
    </row>
    <row r="11" spans="1:16" ht="15" customHeight="1" x14ac:dyDescent="0.25">
      <c r="A11" s="5" t="s">
        <v>12</v>
      </c>
      <c r="B11" s="20" t="s">
        <v>91</v>
      </c>
      <c r="C11" s="58">
        <v>30</v>
      </c>
      <c r="D11" s="59"/>
      <c r="E11" s="9">
        <v>2.2799999999999998</v>
      </c>
      <c r="F11" s="9">
        <v>0.24</v>
      </c>
      <c r="G11" s="9">
        <v>15.35</v>
      </c>
      <c r="H11" s="9">
        <v>70.319999999999993</v>
      </c>
      <c r="I11" s="9">
        <v>0.03</v>
      </c>
      <c r="J11" s="9" t="s">
        <v>11</v>
      </c>
      <c r="K11" s="9" t="s">
        <v>11</v>
      </c>
      <c r="L11" s="55" t="s">
        <v>11</v>
      </c>
      <c r="M11" s="9">
        <v>6</v>
      </c>
      <c r="N11" s="55" t="s">
        <v>11</v>
      </c>
      <c r="O11" s="55" t="s">
        <v>11</v>
      </c>
      <c r="P11" s="9">
        <v>0.33</v>
      </c>
    </row>
    <row r="12" spans="1:16" ht="15" customHeight="1" x14ac:dyDescent="0.25">
      <c r="A12" s="5"/>
      <c r="B12" s="20"/>
      <c r="C12" s="60"/>
      <c r="D12" s="6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customHeight="1" x14ac:dyDescent="0.25">
      <c r="A13" s="47" t="s">
        <v>76</v>
      </c>
      <c r="B13" s="48"/>
      <c r="C13" s="62">
        <f>SUM(C9:D12)</f>
        <v>430</v>
      </c>
      <c r="D13" s="63"/>
      <c r="E13" s="10">
        <f>SUM(E9:E12)</f>
        <v>35.39</v>
      </c>
      <c r="F13" s="10">
        <f t="shared" ref="F13:P13" si="0">SUM(F9:F12)</f>
        <v>34.040000000000006</v>
      </c>
      <c r="G13" s="10">
        <f t="shared" si="0"/>
        <v>92.94</v>
      </c>
      <c r="H13" s="10">
        <f t="shared" si="0"/>
        <v>776.31999999999994</v>
      </c>
      <c r="I13" s="10">
        <f t="shared" si="0"/>
        <v>0.30000000000000004</v>
      </c>
      <c r="J13" s="7">
        <f t="shared" si="0"/>
        <v>5.3100000000000005</v>
      </c>
      <c r="K13" s="10">
        <f t="shared" si="0"/>
        <v>0</v>
      </c>
      <c r="L13" s="10">
        <f t="shared" si="0"/>
        <v>3.15</v>
      </c>
      <c r="M13" s="10">
        <f t="shared" si="0"/>
        <v>25.02</v>
      </c>
      <c r="N13" s="10">
        <f t="shared" si="0"/>
        <v>91.710000000000008</v>
      </c>
      <c r="O13" s="10">
        <f t="shared" si="0"/>
        <v>31.669999999999998</v>
      </c>
      <c r="P13" s="10">
        <f t="shared" si="0"/>
        <v>1.6400000000000001</v>
      </c>
    </row>
  </sheetData>
  <mergeCells count="21">
    <mergeCell ref="C13:D13"/>
    <mergeCell ref="A4:B4"/>
    <mergeCell ref="C9:D9"/>
    <mergeCell ref="C10:D10"/>
    <mergeCell ref="C11:D11"/>
    <mergeCell ref="C12:D12"/>
    <mergeCell ref="C7:D7"/>
    <mergeCell ref="A8:B8"/>
    <mergeCell ref="A5:A6"/>
    <mergeCell ref="B5:B6"/>
    <mergeCell ref="K1:P1"/>
    <mergeCell ref="I3:J3"/>
    <mergeCell ref="I5:L5"/>
    <mergeCell ref="M5:P5"/>
    <mergeCell ref="C5:D6"/>
    <mergeCell ref="E5:G5"/>
    <mergeCell ref="H5:H6"/>
    <mergeCell ref="D1:H1"/>
    <mergeCell ref="A2:H2"/>
    <mergeCell ref="F3:G3"/>
    <mergeCell ref="F4:G4"/>
  </mergeCells>
  <pageMargins left="0.16" right="0.16" top="0.74803149606299213" bottom="0.2800000000000000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G13" sqref="G13"/>
    </sheetView>
  </sheetViews>
  <sheetFormatPr defaultRowHeight="15" x14ac:dyDescent="0.25"/>
  <cols>
    <col min="1" max="1" width="6.42578125" customWidth="1"/>
    <col min="2" max="2" width="30.5703125" customWidth="1"/>
    <col min="4" max="4" width="5" customWidth="1"/>
    <col min="5" max="5" width="6.42578125" customWidth="1"/>
    <col min="6" max="6" width="6" customWidth="1"/>
    <col min="7" max="7" width="6.7109375" customWidth="1"/>
    <col min="8" max="8" width="17.140625" customWidth="1"/>
    <col min="9" max="9" width="5.7109375" customWidth="1"/>
    <col min="10" max="10" width="5.5703125" customWidth="1"/>
    <col min="11" max="11" width="5.140625" customWidth="1"/>
    <col min="12" max="12" width="6.5703125" customWidth="1"/>
    <col min="13" max="13" width="7.28515625" customWidth="1"/>
    <col min="14" max="14" width="6.85546875" customWidth="1"/>
    <col min="15" max="15" width="5.5703125" customWidth="1"/>
    <col min="16" max="16" width="5" customWidth="1"/>
  </cols>
  <sheetData>
    <row r="1" spans="1:16" x14ac:dyDescent="0.25">
      <c r="A1" s="1" t="s">
        <v>90</v>
      </c>
      <c r="B1" s="2"/>
      <c r="C1" s="2"/>
      <c r="D1" s="64"/>
      <c r="E1" s="64"/>
      <c r="F1" s="64"/>
      <c r="G1" s="64"/>
      <c r="H1" s="64"/>
      <c r="I1" s="14"/>
      <c r="J1" s="1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36</v>
      </c>
      <c r="B2" s="88"/>
      <c r="C2" s="88"/>
      <c r="D2" s="88"/>
      <c r="E2" s="88"/>
      <c r="F2" s="88"/>
      <c r="G2" s="88"/>
      <c r="H2" s="88"/>
      <c r="I2" s="14"/>
      <c r="J2" s="14"/>
      <c r="K2" s="14"/>
      <c r="L2" s="14"/>
      <c r="M2" s="14"/>
      <c r="N2" s="14"/>
      <c r="O2" s="14"/>
      <c r="P2" s="14"/>
    </row>
    <row r="3" spans="1:16" x14ac:dyDescent="0.25">
      <c r="A3" s="3" t="s">
        <v>0</v>
      </c>
      <c r="B3" s="2"/>
      <c r="C3" s="2"/>
      <c r="D3" s="11" t="s">
        <v>23</v>
      </c>
      <c r="E3" s="12" t="s">
        <v>24</v>
      </c>
      <c r="F3" s="44"/>
      <c r="G3" s="44"/>
      <c r="H3" s="36"/>
      <c r="I3" s="65" t="s">
        <v>1</v>
      </c>
      <c r="J3" s="65"/>
      <c r="K3" s="14"/>
      <c r="L3" s="14"/>
      <c r="M3" s="14"/>
      <c r="N3" s="14"/>
      <c r="O3" s="14"/>
      <c r="P3" s="14"/>
    </row>
    <row r="4" spans="1:16" x14ac:dyDescent="0.25">
      <c r="A4" s="67"/>
      <c r="B4" s="67"/>
      <c r="C4" s="15"/>
      <c r="D4" s="16" t="s">
        <v>25</v>
      </c>
      <c r="E4" s="13">
        <v>2</v>
      </c>
      <c r="F4" s="89"/>
      <c r="G4" s="89"/>
      <c r="H4" s="37"/>
      <c r="I4" s="37"/>
      <c r="J4" s="43" t="s">
        <v>93</v>
      </c>
      <c r="K4" s="14"/>
      <c r="L4" s="14"/>
      <c r="M4" s="14"/>
      <c r="N4" s="14"/>
      <c r="O4" s="14"/>
      <c r="P4" s="14"/>
    </row>
    <row r="5" spans="1:16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ht="30" customHeight="1" x14ac:dyDescent="0.25">
      <c r="A6" s="77"/>
      <c r="B6" s="79"/>
      <c r="C6" s="82"/>
      <c r="D6" s="83"/>
      <c r="E6" s="27" t="s">
        <v>5</v>
      </c>
      <c r="F6" s="27" t="s">
        <v>6</v>
      </c>
      <c r="G6" s="2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85" t="s">
        <v>8</v>
      </c>
      <c r="B8" s="86"/>
      <c r="C8" s="28"/>
      <c r="D8" s="28"/>
      <c r="E8" s="28"/>
      <c r="F8" s="28"/>
      <c r="G8" s="28"/>
      <c r="H8" s="28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6">
        <v>234</v>
      </c>
      <c r="B9" s="49" t="s">
        <v>95</v>
      </c>
      <c r="C9" s="68">
        <v>80</v>
      </c>
      <c r="D9" s="94"/>
      <c r="E9" s="26">
        <v>6.92</v>
      </c>
      <c r="F9" s="26">
        <v>5.54</v>
      </c>
      <c r="G9" s="26">
        <v>11.61</v>
      </c>
      <c r="H9" s="26">
        <v>115</v>
      </c>
      <c r="I9" s="41">
        <v>0.04</v>
      </c>
      <c r="J9" s="8">
        <v>0.51</v>
      </c>
      <c r="K9" s="41">
        <v>11.8</v>
      </c>
      <c r="L9" s="41">
        <v>5.83</v>
      </c>
      <c r="M9" s="41">
        <v>39.47</v>
      </c>
      <c r="N9" s="8">
        <v>89.34</v>
      </c>
      <c r="O9" s="41">
        <v>14.57</v>
      </c>
      <c r="P9" s="41">
        <v>0.71</v>
      </c>
    </row>
    <row r="10" spans="1:16" x14ac:dyDescent="0.25">
      <c r="A10" s="6">
        <v>38</v>
      </c>
      <c r="B10" s="20" t="s">
        <v>9</v>
      </c>
      <c r="C10" s="58">
        <v>150</v>
      </c>
      <c r="D10" s="59"/>
      <c r="E10" s="5">
        <v>8.6300000000000008</v>
      </c>
      <c r="F10" s="5">
        <v>8.67</v>
      </c>
      <c r="G10" s="5">
        <v>61.7</v>
      </c>
      <c r="H10" s="5">
        <v>259.18</v>
      </c>
      <c r="I10" s="5">
        <v>0.09</v>
      </c>
      <c r="J10" s="5">
        <v>4.75</v>
      </c>
      <c r="K10" s="5">
        <v>20</v>
      </c>
      <c r="L10" s="5">
        <v>2.63</v>
      </c>
      <c r="M10" s="5">
        <v>21.22</v>
      </c>
      <c r="N10" s="5">
        <v>110.64</v>
      </c>
      <c r="O10" s="5">
        <v>40.83</v>
      </c>
      <c r="P10" s="5">
        <v>0.96</v>
      </c>
    </row>
    <row r="11" spans="1:16" ht="30" customHeight="1" x14ac:dyDescent="0.25">
      <c r="A11" s="6">
        <v>345</v>
      </c>
      <c r="B11" s="53" t="s">
        <v>97</v>
      </c>
      <c r="C11" s="58">
        <v>200</v>
      </c>
      <c r="D11" s="59"/>
      <c r="E11" s="9">
        <v>0.52</v>
      </c>
      <c r="F11" s="9">
        <v>0.18</v>
      </c>
      <c r="G11" s="9">
        <v>29.86</v>
      </c>
      <c r="H11" s="9">
        <v>122.6</v>
      </c>
      <c r="I11" s="9">
        <v>0.01</v>
      </c>
      <c r="J11" s="9">
        <v>27.6</v>
      </c>
      <c r="K11" s="26" t="s">
        <v>11</v>
      </c>
      <c r="L11" s="26">
        <v>0.38</v>
      </c>
      <c r="M11" s="9">
        <v>23.7</v>
      </c>
      <c r="N11" s="9">
        <v>18.399999999999999</v>
      </c>
      <c r="O11" s="9">
        <v>13.4</v>
      </c>
      <c r="P11" s="9">
        <v>0.7</v>
      </c>
    </row>
    <row r="12" spans="1:16" x14ac:dyDescent="0.25">
      <c r="A12" s="5" t="s">
        <v>12</v>
      </c>
      <c r="B12" s="20" t="s">
        <v>91</v>
      </c>
      <c r="C12" s="58">
        <v>30</v>
      </c>
      <c r="D12" s="59"/>
      <c r="E12" s="9">
        <v>2.2799999999999998</v>
      </c>
      <c r="F12" s="9">
        <v>0.24</v>
      </c>
      <c r="G12" s="9">
        <v>15.35</v>
      </c>
      <c r="H12" s="9">
        <v>70.319999999999993</v>
      </c>
      <c r="I12" s="9">
        <v>0.03</v>
      </c>
      <c r="J12" s="9" t="s">
        <v>11</v>
      </c>
      <c r="K12" s="9" t="s">
        <v>11</v>
      </c>
      <c r="L12" s="55" t="s">
        <v>11</v>
      </c>
      <c r="M12" s="9">
        <v>6</v>
      </c>
      <c r="N12" s="55" t="s">
        <v>11</v>
      </c>
      <c r="O12" s="55" t="s">
        <v>11</v>
      </c>
      <c r="P12" s="9">
        <v>0.33</v>
      </c>
    </row>
    <row r="13" spans="1:16" x14ac:dyDescent="0.25">
      <c r="A13" s="47" t="s">
        <v>76</v>
      </c>
      <c r="B13" s="48"/>
      <c r="C13" s="62">
        <f>SUM(C9:D12)</f>
        <v>460</v>
      </c>
      <c r="D13" s="63"/>
      <c r="E13" s="10">
        <f t="shared" ref="E13:P13" si="0">SUM(E9:E12)</f>
        <v>18.350000000000001</v>
      </c>
      <c r="F13" s="10">
        <f t="shared" si="0"/>
        <v>14.63</v>
      </c>
      <c r="G13" s="7">
        <f t="shared" si="0"/>
        <v>118.52</v>
      </c>
      <c r="H13" s="7">
        <f t="shared" si="0"/>
        <v>567.09999999999991</v>
      </c>
      <c r="I13" s="10">
        <f t="shared" si="0"/>
        <v>0.17</v>
      </c>
      <c r="J13" s="7">
        <f t="shared" si="0"/>
        <v>32.86</v>
      </c>
      <c r="K13" s="10">
        <f t="shared" si="0"/>
        <v>31.8</v>
      </c>
      <c r="L13" s="10">
        <f t="shared" si="0"/>
        <v>8.8400000000000016</v>
      </c>
      <c r="M13" s="10">
        <f t="shared" si="0"/>
        <v>90.39</v>
      </c>
      <c r="N13" s="10">
        <f t="shared" si="0"/>
        <v>218.38000000000002</v>
      </c>
      <c r="O13" s="10">
        <f t="shared" si="0"/>
        <v>68.8</v>
      </c>
      <c r="P13" s="10">
        <f t="shared" si="0"/>
        <v>2.7</v>
      </c>
    </row>
  </sheetData>
  <mergeCells count="20">
    <mergeCell ref="C9:D9"/>
    <mergeCell ref="C10:D10"/>
    <mergeCell ref="C11:D11"/>
    <mergeCell ref="C12:D12"/>
    <mergeCell ref="C13:D13"/>
    <mergeCell ref="K1:P1"/>
    <mergeCell ref="I3:J3"/>
    <mergeCell ref="I5:L5"/>
    <mergeCell ref="M5:P5"/>
    <mergeCell ref="C7:D7"/>
    <mergeCell ref="H5:H6"/>
    <mergeCell ref="D1:H1"/>
    <mergeCell ref="A2:H2"/>
    <mergeCell ref="A4:B4"/>
    <mergeCell ref="F4:G4"/>
    <mergeCell ref="A8:B8"/>
    <mergeCell ref="A5:A6"/>
    <mergeCell ref="B5:B6"/>
    <mergeCell ref="C5:D6"/>
    <mergeCell ref="E5:G5"/>
  </mergeCells>
  <pageMargins left="0.16" right="0.16" top="1.06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G14" sqref="G14"/>
    </sheetView>
  </sheetViews>
  <sheetFormatPr defaultRowHeight="15" x14ac:dyDescent="0.25"/>
  <cols>
    <col min="1" max="1" width="7.140625" customWidth="1"/>
    <col min="2" max="2" width="31.7109375" customWidth="1"/>
    <col min="4" max="4" width="5" customWidth="1"/>
    <col min="5" max="5" width="6.140625" customWidth="1"/>
    <col min="6" max="6" width="6.28515625" customWidth="1"/>
    <col min="7" max="7" width="7.42578125" customWidth="1"/>
    <col min="8" max="8" width="16.85546875" customWidth="1"/>
    <col min="9" max="9" width="5.7109375" customWidth="1"/>
    <col min="10" max="10" width="4.7109375" customWidth="1"/>
    <col min="11" max="11" width="5.85546875" customWidth="1"/>
    <col min="12" max="12" width="5.5703125" customWidth="1"/>
    <col min="13" max="13" width="6.7109375" customWidth="1"/>
    <col min="14" max="14" width="6" customWidth="1"/>
    <col min="15" max="15" width="5.42578125" customWidth="1"/>
    <col min="16" max="16" width="5.140625" customWidth="1"/>
  </cols>
  <sheetData>
    <row r="1" spans="1:16" x14ac:dyDescent="0.25">
      <c r="A1" s="1" t="s">
        <v>90</v>
      </c>
      <c r="B1" s="2"/>
      <c r="C1" s="2"/>
      <c r="D1" s="64"/>
      <c r="E1" s="64"/>
      <c r="F1" s="64"/>
      <c r="G1" s="64"/>
      <c r="H1" s="64"/>
      <c r="I1" s="14"/>
      <c r="J1" s="1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37</v>
      </c>
      <c r="B2" s="88"/>
      <c r="C2" s="88"/>
      <c r="D2" s="88"/>
      <c r="E2" s="88"/>
      <c r="F2" s="88"/>
      <c r="G2" s="88"/>
      <c r="H2" s="88"/>
      <c r="I2" s="14"/>
      <c r="J2" s="14"/>
      <c r="K2" s="14"/>
      <c r="L2" s="14"/>
      <c r="M2" s="14"/>
      <c r="N2" s="14"/>
      <c r="O2" s="14"/>
      <c r="P2" s="14"/>
    </row>
    <row r="3" spans="1:16" x14ac:dyDescent="0.25">
      <c r="A3" s="3" t="s">
        <v>0</v>
      </c>
      <c r="B3" s="2"/>
      <c r="C3" s="2"/>
      <c r="D3" s="11" t="s">
        <v>23</v>
      </c>
      <c r="E3" s="12" t="s">
        <v>28</v>
      </c>
      <c r="F3" s="65"/>
      <c r="G3" s="65"/>
      <c r="H3" s="36"/>
      <c r="I3" s="65" t="s">
        <v>1</v>
      </c>
      <c r="J3" s="65"/>
      <c r="K3" s="14"/>
      <c r="L3" s="14"/>
      <c r="M3" s="14"/>
      <c r="N3" s="14"/>
      <c r="O3" s="14"/>
      <c r="P3" s="14"/>
    </row>
    <row r="4" spans="1:16" x14ac:dyDescent="0.25">
      <c r="A4" s="67"/>
      <c r="B4" s="67"/>
      <c r="C4" s="15"/>
      <c r="D4" s="16" t="s">
        <v>25</v>
      </c>
      <c r="E4" s="13">
        <v>2</v>
      </c>
      <c r="F4" s="89"/>
      <c r="G4" s="89"/>
      <c r="H4" s="37"/>
      <c r="I4" s="37"/>
      <c r="J4" s="43" t="s">
        <v>93</v>
      </c>
      <c r="K4" s="14"/>
      <c r="L4" s="14"/>
      <c r="M4" s="14"/>
      <c r="N4" s="14"/>
      <c r="O4" s="14"/>
      <c r="P4" s="14"/>
    </row>
    <row r="5" spans="1:16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ht="39.75" customHeight="1" x14ac:dyDescent="0.25">
      <c r="A6" s="77"/>
      <c r="B6" s="79"/>
      <c r="C6" s="82"/>
      <c r="D6" s="83"/>
      <c r="E6" s="27" t="s">
        <v>5</v>
      </c>
      <c r="F6" s="27" t="s">
        <v>6</v>
      </c>
      <c r="G6" s="2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85" t="s">
        <v>8</v>
      </c>
      <c r="B8" s="86"/>
      <c r="C8" s="28"/>
      <c r="D8" s="28"/>
      <c r="E8" s="28"/>
      <c r="F8" s="28"/>
      <c r="G8" s="28"/>
      <c r="H8" s="28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6">
        <v>173</v>
      </c>
      <c r="B9" s="4" t="s">
        <v>48</v>
      </c>
      <c r="C9" s="58">
        <v>210</v>
      </c>
      <c r="D9" s="59"/>
      <c r="E9" s="5">
        <v>8.64</v>
      </c>
      <c r="F9" s="5">
        <v>11.06</v>
      </c>
      <c r="G9" s="5">
        <v>55.3</v>
      </c>
      <c r="H9" s="5">
        <v>352</v>
      </c>
      <c r="I9" s="29">
        <v>0.15</v>
      </c>
      <c r="J9" s="5">
        <v>0.96</v>
      </c>
      <c r="K9" s="29">
        <v>54.8</v>
      </c>
      <c r="L9" s="29">
        <v>37.4</v>
      </c>
      <c r="M9" s="29">
        <v>147.87</v>
      </c>
      <c r="N9" s="5">
        <v>222</v>
      </c>
      <c r="O9" s="29">
        <v>44.83</v>
      </c>
      <c r="P9" s="29">
        <v>2.4700000000000002</v>
      </c>
    </row>
    <row r="10" spans="1:16" x14ac:dyDescent="0.25">
      <c r="A10" s="6">
        <v>15</v>
      </c>
      <c r="B10" s="20" t="s">
        <v>13</v>
      </c>
      <c r="C10" s="58">
        <v>20</v>
      </c>
      <c r="D10" s="59"/>
      <c r="E10" s="5">
        <v>5.2</v>
      </c>
      <c r="F10" s="5">
        <v>5.3</v>
      </c>
      <c r="G10" s="5">
        <v>0.71</v>
      </c>
      <c r="H10" s="5">
        <v>71.3</v>
      </c>
      <c r="I10" s="22" t="s">
        <v>11</v>
      </c>
      <c r="J10" s="5">
        <v>0.56000000000000005</v>
      </c>
      <c r="K10" s="22" t="s">
        <v>11</v>
      </c>
      <c r="L10" s="22" t="s">
        <v>11</v>
      </c>
      <c r="M10" s="5">
        <v>201</v>
      </c>
      <c r="N10" s="22" t="s">
        <v>11</v>
      </c>
      <c r="O10" s="22" t="s">
        <v>11</v>
      </c>
      <c r="P10" s="5">
        <v>0.19</v>
      </c>
    </row>
    <row r="11" spans="1:16" x14ac:dyDescent="0.25">
      <c r="A11" s="6">
        <v>14</v>
      </c>
      <c r="B11" s="20" t="s">
        <v>14</v>
      </c>
      <c r="C11" s="58">
        <v>10</v>
      </c>
      <c r="D11" s="59"/>
      <c r="E11" s="5">
        <v>0.2</v>
      </c>
      <c r="F11" s="5">
        <v>7.2</v>
      </c>
      <c r="G11" s="5">
        <v>0.13</v>
      </c>
      <c r="H11" s="5">
        <v>65.72</v>
      </c>
      <c r="I11" s="5" t="s">
        <v>11</v>
      </c>
      <c r="J11" s="5" t="s">
        <v>11</v>
      </c>
      <c r="K11" s="5">
        <v>40</v>
      </c>
      <c r="L11" s="5">
        <v>0.1</v>
      </c>
      <c r="M11" s="5">
        <v>2.4</v>
      </c>
      <c r="N11" s="5">
        <v>3</v>
      </c>
      <c r="O11" s="5">
        <v>0.11</v>
      </c>
      <c r="P11" s="5">
        <v>0.03</v>
      </c>
    </row>
    <row r="12" spans="1:16" x14ac:dyDescent="0.25">
      <c r="A12" s="6">
        <v>382</v>
      </c>
      <c r="B12" s="20" t="s">
        <v>63</v>
      </c>
      <c r="C12" s="58">
        <v>200</v>
      </c>
      <c r="D12" s="59"/>
      <c r="E12" s="9">
        <v>14.22</v>
      </c>
      <c r="F12" s="9">
        <v>10.42</v>
      </c>
      <c r="G12" s="9">
        <v>43.7</v>
      </c>
      <c r="H12" s="9">
        <v>321.36</v>
      </c>
      <c r="I12" s="5">
        <v>0.1</v>
      </c>
      <c r="J12" s="5">
        <v>2.54</v>
      </c>
      <c r="K12" s="5">
        <v>41.4</v>
      </c>
      <c r="L12" s="5">
        <v>7.0000000000000007E-2</v>
      </c>
      <c r="M12" s="5">
        <v>152.4</v>
      </c>
      <c r="N12" s="5">
        <v>214.57</v>
      </c>
      <c r="O12" s="5">
        <v>45.98</v>
      </c>
      <c r="P12" s="5">
        <v>1.25</v>
      </c>
    </row>
    <row r="13" spans="1:16" x14ac:dyDescent="0.25">
      <c r="A13" s="5" t="s">
        <v>12</v>
      </c>
      <c r="B13" s="20" t="s">
        <v>91</v>
      </c>
      <c r="C13" s="58">
        <v>30</v>
      </c>
      <c r="D13" s="59"/>
      <c r="E13" s="9">
        <v>2.2799999999999998</v>
      </c>
      <c r="F13" s="9">
        <v>0.24</v>
      </c>
      <c r="G13" s="9">
        <v>15.35</v>
      </c>
      <c r="H13" s="9">
        <v>70.319999999999993</v>
      </c>
      <c r="I13" s="9">
        <v>0.03</v>
      </c>
      <c r="J13" s="9" t="s">
        <v>11</v>
      </c>
      <c r="K13" s="9" t="s">
        <v>11</v>
      </c>
      <c r="L13" s="55" t="s">
        <v>11</v>
      </c>
      <c r="M13" s="9">
        <v>6</v>
      </c>
      <c r="N13" s="55" t="s">
        <v>11</v>
      </c>
      <c r="O13" s="55" t="s">
        <v>11</v>
      </c>
      <c r="P13" s="9">
        <v>0.33</v>
      </c>
    </row>
    <row r="14" spans="1:16" x14ac:dyDescent="0.25">
      <c r="A14" s="47" t="s">
        <v>76</v>
      </c>
      <c r="B14" s="48"/>
      <c r="C14" s="62">
        <f>SUM(C9:D13)</f>
        <v>470</v>
      </c>
      <c r="D14" s="63"/>
      <c r="E14" s="7">
        <f t="shared" ref="E14:P14" si="0">SUM(E9:E13)</f>
        <v>30.54</v>
      </c>
      <c r="F14" s="7">
        <f t="shared" si="0"/>
        <v>34.22</v>
      </c>
      <c r="G14" s="7">
        <f t="shared" si="0"/>
        <v>115.19</v>
      </c>
      <c r="H14" s="7">
        <f t="shared" si="0"/>
        <v>880.7</v>
      </c>
      <c r="I14" s="10">
        <f t="shared" si="0"/>
        <v>0.28000000000000003</v>
      </c>
      <c r="J14" s="7">
        <f t="shared" si="0"/>
        <v>4.0600000000000005</v>
      </c>
      <c r="K14" s="10">
        <f t="shared" si="0"/>
        <v>136.19999999999999</v>
      </c>
      <c r="L14" s="10">
        <f t="shared" si="0"/>
        <v>37.57</v>
      </c>
      <c r="M14" s="10">
        <f t="shared" si="0"/>
        <v>509.66999999999996</v>
      </c>
      <c r="N14" s="10">
        <f t="shared" si="0"/>
        <v>439.57</v>
      </c>
      <c r="O14" s="10">
        <f t="shared" si="0"/>
        <v>90.919999999999987</v>
      </c>
      <c r="P14" s="10">
        <f t="shared" si="0"/>
        <v>4.2699999999999996</v>
      </c>
    </row>
  </sheetData>
  <mergeCells count="22">
    <mergeCell ref="C14:D14"/>
    <mergeCell ref="C13:D13"/>
    <mergeCell ref="F4:G4"/>
    <mergeCell ref="C9:D9"/>
    <mergeCell ref="C10:D10"/>
    <mergeCell ref="C11:D11"/>
    <mergeCell ref="C12:D12"/>
    <mergeCell ref="K1:P1"/>
    <mergeCell ref="I3:J3"/>
    <mergeCell ref="I5:L5"/>
    <mergeCell ref="M5:P5"/>
    <mergeCell ref="C7:D7"/>
    <mergeCell ref="H5:H6"/>
    <mergeCell ref="D1:H1"/>
    <mergeCell ref="A2:H2"/>
    <mergeCell ref="F3:G3"/>
    <mergeCell ref="A4:B4"/>
    <mergeCell ref="A8:B8"/>
    <mergeCell ref="A5:A6"/>
    <mergeCell ref="B5:B6"/>
    <mergeCell ref="C5:D6"/>
    <mergeCell ref="E5:G5"/>
  </mergeCells>
  <pageMargins left="0.16" right="0.16" top="0.93" bottom="0.74803149606299213" header="0.31496062992125984" footer="0.31496062992125984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G14" sqref="G14"/>
    </sheetView>
  </sheetViews>
  <sheetFormatPr defaultRowHeight="15" x14ac:dyDescent="0.25"/>
  <cols>
    <col min="1" max="1" width="8.140625" customWidth="1"/>
    <col min="2" max="2" width="30.7109375" customWidth="1"/>
    <col min="4" max="4" width="5.5703125" customWidth="1"/>
    <col min="5" max="5" width="5.85546875" customWidth="1"/>
    <col min="6" max="6" width="6" customWidth="1"/>
    <col min="7" max="7" width="7.5703125" customWidth="1"/>
    <col min="8" max="8" width="16.7109375" customWidth="1"/>
    <col min="9" max="9" width="5.42578125" customWidth="1"/>
    <col min="10" max="10" width="5.7109375" customWidth="1"/>
    <col min="11" max="11" width="5.85546875" customWidth="1"/>
    <col min="12" max="12" width="6.140625" customWidth="1"/>
    <col min="13" max="13" width="6.28515625" customWidth="1"/>
    <col min="14" max="14" width="5.85546875" customWidth="1"/>
    <col min="15" max="15" width="5.42578125" customWidth="1"/>
    <col min="16" max="16" width="5.85546875" customWidth="1"/>
  </cols>
  <sheetData>
    <row r="1" spans="1:16" x14ac:dyDescent="0.25">
      <c r="A1" s="1" t="s">
        <v>90</v>
      </c>
      <c r="B1" s="2"/>
      <c r="C1" s="2"/>
      <c r="D1" s="64"/>
      <c r="E1" s="64"/>
      <c r="F1" s="64"/>
      <c r="G1" s="64"/>
      <c r="H1" s="64"/>
      <c r="I1" s="14"/>
      <c r="J1" s="14"/>
      <c r="K1" s="84" t="s">
        <v>21</v>
      </c>
      <c r="L1" s="84"/>
      <c r="M1" s="84"/>
      <c r="N1" s="84"/>
      <c r="O1" s="84"/>
      <c r="P1" s="84"/>
    </row>
    <row r="2" spans="1:16" ht="25.5" customHeight="1" x14ac:dyDescent="0.25">
      <c r="A2" s="87" t="s">
        <v>38</v>
      </c>
      <c r="B2" s="88"/>
      <c r="C2" s="88"/>
      <c r="D2" s="88"/>
      <c r="E2" s="88"/>
      <c r="F2" s="88"/>
      <c r="G2" s="88"/>
      <c r="H2" s="88"/>
      <c r="I2" s="14"/>
      <c r="J2" s="14"/>
      <c r="K2" s="14"/>
      <c r="L2" s="14"/>
      <c r="M2" s="14"/>
      <c r="N2" s="14"/>
      <c r="O2" s="14"/>
      <c r="P2" s="14"/>
    </row>
    <row r="3" spans="1:16" x14ac:dyDescent="0.25">
      <c r="A3" s="3" t="s">
        <v>0</v>
      </c>
      <c r="B3" s="2"/>
      <c r="C3" s="2"/>
      <c r="D3" s="11" t="s">
        <v>23</v>
      </c>
      <c r="E3" s="12" t="s">
        <v>33</v>
      </c>
      <c r="F3" s="65"/>
      <c r="G3" s="65"/>
      <c r="H3" s="36"/>
      <c r="I3" s="65" t="s">
        <v>1</v>
      </c>
      <c r="J3" s="65"/>
      <c r="K3" s="14"/>
      <c r="L3" s="14"/>
      <c r="M3" s="14"/>
      <c r="N3" s="14"/>
      <c r="O3" s="14"/>
      <c r="P3" s="14"/>
    </row>
    <row r="4" spans="1:16" x14ac:dyDescent="0.25">
      <c r="A4" s="67"/>
      <c r="B4" s="67"/>
      <c r="C4" s="15"/>
      <c r="D4" s="16" t="s">
        <v>25</v>
      </c>
      <c r="E4" s="13">
        <v>2</v>
      </c>
      <c r="F4" s="89"/>
      <c r="G4" s="89"/>
      <c r="H4" s="37"/>
      <c r="I4" s="37"/>
      <c r="J4" s="43" t="s">
        <v>93</v>
      </c>
      <c r="K4" s="14"/>
      <c r="L4" s="14"/>
      <c r="M4" s="14"/>
      <c r="N4" s="14"/>
      <c r="O4" s="14"/>
      <c r="P4" s="14"/>
    </row>
    <row r="5" spans="1:16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6" ht="30.75" customHeight="1" x14ac:dyDescent="0.25">
      <c r="A6" s="77"/>
      <c r="B6" s="79"/>
      <c r="C6" s="82"/>
      <c r="D6" s="83"/>
      <c r="E6" s="27" t="s">
        <v>5</v>
      </c>
      <c r="F6" s="27" t="s">
        <v>6</v>
      </c>
      <c r="G6" s="2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6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6" x14ac:dyDescent="0.25">
      <c r="A8" s="85" t="s">
        <v>8</v>
      </c>
      <c r="B8" s="86"/>
      <c r="C8" s="28"/>
      <c r="D8" s="28"/>
      <c r="E8" s="28"/>
      <c r="F8" s="28"/>
      <c r="G8" s="28"/>
      <c r="H8" s="28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6">
        <v>71</v>
      </c>
      <c r="B9" s="32" t="s">
        <v>73</v>
      </c>
      <c r="C9" s="58">
        <v>30</v>
      </c>
      <c r="D9" s="59"/>
      <c r="E9" s="9">
        <v>0.24</v>
      </c>
      <c r="F9" s="9">
        <v>0.03</v>
      </c>
      <c r="G9" s="9">
        <v>1</v>
      </c>
      <c r="H9" s="9">
        <v>4.2300000000000004</v>
      </c>
      <c r="I9" s="29">
        <v>1.4999999999999999E-2</v>
      </c>
      <c r="J9" s="5">
        <v>3</v>
      </c>
      <c r="K9" s="29" t="s">
        <v>11</v>
      </c>
      <c r="L9" s="29">
        <v>0.03</v>
      </c>
      <c r="M9" s="29">
        <v>6.9</v>
      </c>
      <c r="N9" s="5">
        <v>12.6</v>
      </c>
      <c r="O9" s="29">
        <v>4.2</v>
      </c>
      <c r="P9" s="29">
        <v>0.18</v>
      </c>
    </row>
    <row r="10" spans="1:16" x14ac:dyDescent="0.25">
      <c r="A10" s="56" t="s">
        <v>104</v>
      </c>
      <c r="B10" s="4" t="s">
        <v>71</v>
      </c>
      <c r="C10" s="58">
        <v>100</v>
      </c>
      <c r="D10" s="59"/>
      <c r="E10" s="5">
        <v>17.579999999999998</v>
      </c>
      <c r="F10" s="5">
        <v>23.08</v>
      </c>
      <c r="G10" s="5">
        <v>23.16</v>
      </c>
      <c r="H10" s="5">
        <v>372</v>
      </c>
      <c r="I10" s="29">
        <v>0.02</v>
      </c>
      <c r="J10" s="5">
        <v>0.6</v>
      </c>
      <c r="K10" s="29">
        <v>36.840000000000003</v>
      </c>
      <c r="L10" s="29">
        <v>112.5</v>
      </c>
      <c r="M10" s="29">
        <v>71.08</v>
      </c>
      <c r="N10" s="5">
        <v>176</v>
      </c>
      <c r="O10" s="29">
        <v>30.9</v>
      </c>
      <c r="P10" s="29">
        <v>10.6</v>
      </c>
    </row>
    <row r="11" spans="1:16" x14ac:dyDescent="0.25">
      <c r="A11" s="6">
        <v>139</v>
      </c>
      <c r="B11" s="32" t="s">
        <v>17</v>
      </c>
      <c r="C11" s="58">
        <v>150</v>
      </c>
      <c r="D11" s="59"/>
      <c r="E11" s="9">
        <v>3.1</v>
      </c>
      <c r="F11" s="9">
        <v>5.52</v>
      </c>
      <c r="G11" s="9">
        <v>15.43</v>
      </c>
      <c r="H11" s="9">
        <v>115.5</v>
      </c>
      <c r="I11" s="5">
        <v>0.05</v>
      </c>
      <c r="J11" s="8">
        <v>25.62</v>
      </c>
      <c r="K11" s="5" t="s">
        <v>11</v>
      </c>
      <c r="L11" s="5">
        <v>2</v>
      </c>
      <c r="M11" s="5">
        <v>88.13</v>
      </c>
      <c r="N11" s="5">
        <v>61.04</v>
      </c>
      <c r="O11" s="5">
        <v>31.28</v>
      </c>
      <c r="P11" s="5">
        <v>1.3</v>
      </c>
    </row>
    <row r="12" spans="1:16" x14ac:dyDescent="0.25">
      <c r="A12" s="6">
        <v>377</v>
      </c>
      <c r="B12" s="20" t="s">
        <v>16</v>
      </c>
      <c r="C12" s="58">
        <v>200</v>
      </c>
      <c r="D12" s="59"/>
      <c r="E12" s="9">
        <v>0.13</v>
      </c>
      <c r="F12" s="9">
        <v>0.02</v>
      </c>
      <c r="G12" s="9">
        <v>15.21</v>
      </c>
      <c r="H12" s="9">
        <v>62</v>
      </c>
      <c r="I12" s="5" t="s">
        <v>11</v>
      </c>
      <c r="J12" s="5">
        <v>2.83</v>
      </c>
      <c r="K12" s="5" t="s">
        <v>11</v>
      </c>
      <c r="L12" s="5">
        <v>0.01</v>
      </c>
      <c r="M12" s="5">
        <v>3.31</v>
      </c>
      <c r="N12" s="5">
        <v>1.54</v>
      </c>
      <c r="O12" s="5">
        <v>0.84</v>
      </c>
      <c r="P12" s="5">
        <v>0.09</v>
      </c>
    </row>
    <row r="13" spans="1:16" x14ac:dyDescent="0.25">
      <c r="A13" s="5" t="s">
        <v>12</v>
      </c>
      <c r="B13" s="20" t="s">
        <v>91</v>
      </c>
      <c r="C13" s="58">
        <v>30</v>
      </c>
      <c r="D13" s="59"/>
      <c r="E13" s="9">
        <v>2.2799999999999998</v>
      </c>
      <c r="F13" s="9">
        <v>0.24</v>
      </c>
      <c r="G13" s="9">
        <v>15.35</v>
      </c>
      <c r="H13" s="9">
        <v>70.319999999999993</v>
      </c>
      <c r="I13" s="9">
        <v>0.03</v>
      </c>
      <c r="J13" s="9" t="s">
        <v>11</v>
      </c>
      <c r="K13" s="9" t="s">
        <v>11</v>
      </c>
      <c r="L13" s="55" t="s">
        <v>11</v>
      </c>
      <c r="M13" s="9">
        <v>6</v>
      </c>
      <c r="N13" s="55" t="s">
        <v>11</v>
      </c>
      <c r="O13" s="55" t="s">
        <v>11</v>
      </c>
      <c r="P13" s="9">
        <v>0.33</v>
      </c>
    </row>
    <row r="14" spans="1:16" x14ac:dyDescent="0.25">
      <c r="A14" s="47" t="s">
        <v>76</v>
      </c>
      <c r="B14" s="48"/>
      <c r="C14" s="62">
        <f>SUM(C9:D13)</f>
        <v>510</v>
      </c>
      <c r="D14" s="63"/>
      <c r="E14" s="10">
        <f>SUM(E9:E13)</f>
        <v>23.33</v>
      </c>
      <c r="F14" s="7">
        <f t="shared" ref="F14:P14" si="0">SUM(F9:F13)</f>
        <v>28.889999999999997</v>
      </c>
      <c r="G14" s="7">
        <f t="shared" si="0"/>
        <v>70.150000000000006</v>
      </c>
      <c r="H14" s="7">
        <f t="shared" si="0"/>
        <v>624.04999999999995</v>
      </c>
      <c r="I14" s="10">
        <f t="shared" si="0"/>
        <v>0.115</v>
      </c>
      <c r="J14" s="7">
        <f t="shared" si="0"/>
        <v>32.050000000000004</v>
      </c>
      <c r="K14" s="10">
        <f t="shared" si="0"/>
        <v>36.840000000000003</v>
      </c>
      <c r="L14" s="10">
        <f t="shared" si="0"/>
        <v>114.54</v>
      </c>
      <c r="M14" s="10">
        <f t="shared" si="0"/>
        <v>175.42000000000002</v>
      </c>
      <c r="N14" s="10">
        <f t="shared" si="0"/>
        <v>251.17999999999998</v>
      </c>
      <c r="O14" s="10">
        <f t="shared" si="0"/>
        <v>67.22</v>
      </c>
      <c r="P14" s="10">
        <f t="shared" si="0"/>
        <v>12.5</v>
      </c>
    </row>
  </sheetData>
  <mergeCells count="22">
    <mergeCell ref="C14:D14"/>
    <mergeCell ref="F4:G4"/>
    <mergeCell ref="C9:D9"/>
    <mergeCell ref="C11:D11"/>
    <mergeCell ref="C12:D12"/>
    <mergeCell ref="C13:D13"/>
    <mergeCell ref="C10:D10"/>
    <mergeCell ref="K1:P1"/>
    <mergeCell ref="I3:J3"/>
    <mergeCell ref="I5:L5"/>
    <mergeCell ref="M5:P5"/>
    <mergeCell ref="C7:D7"/>
    <mergeCell ref="H5:H6"/>
    <mergeCell ref="D1:H1"/>
    <mergeCell ref="A2:H2"/>
    <mergeCell ref="F3:G3"/>
    <mergeCell ref="A4:B4"/>
    <mergeCell ref="A8:B8"/>
    <mergeCell ref="A5:A6"/>
    <mergeCell ref="B5:B6"/>
    <mergeCell ref="C5:D6"/>
    <mergeCell ref="E5:G5"/>
  </mergeCells>
  <pageMargins left="0.16" right="0.16" top="1.1000000000000001" bottom="0.74803149606299213" header="0.31496062992125984" footer="0.31496062992125984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G12" sqref="G12"/>
    </sheetView>
  </sheetViews>
  <sheetFormatPr defaultRowHeight="15" x14ac:dyDescent="0.25"/>
  <cols>
    <col min="1" max="1" width="7.42578125" customWidth="1"/>
    <col min="2" max="2" width="31" customWidth="1"/>
    <col min="4" max="4" width="5.85546875" customWidth="1"/>
    <col min="5" max="5" width="6" customWidth="1"/>
    <col min="6" max="6" width="5.42578125" customWidth="1"/>
    <col min="7" max="7" width="8" customWidth="1"/>
    <col min="8" max="8" width="16.28515625" customWidth="1"/>
    <col min="9" max="9" width="5.140625" customWidth="1"/>
    <col min="10" max="10" width="5" customWidth="1"/>
    <col min="11" max="11" width="4.28515625" customWidth="1"/>
    <col min="12" max="12" width="5.28515625" customWidth="1"/>
    <col min="13" max="13" width="7" customWidth="1"/>
    <col min="14" max="14" width="6.140625" customWidth="1"/>
    <col min="15" max="15" width="5.42578125" customWidth="1"/>
    <col min="16" max="16" width="6.28515625" customWidth="1"/>
  </cols>
  <sheetData>
    <row r="1" spans="1:17" x14ac:dyDescent="0.25">
      <c r="A1" s="1" t="s">
        <v>90</v>
      </c>
      <c r="B1" s="2"/>
      <c r="C1" s="2"/>
      <c r="D1" s="64"/>
      <c r="E1" s="64"/>
      <c r="F1" s="64"/>
      <c r="G1" s="64"/>
      <c r="H1" s="64"/>
      <c r="I1" s="14"/>
      <c r="J1" s="14"/>
      <c r="K1" s="84" t="s">
        <v>21</v>
      </c>
      <c r="L1" s="84"/>
      <c r="M1" s="84"/>
      <c r="N1" s="84"/>
      <c r="O1" s="84"/>
      <c r="P1" s="84"/>
    </row>
    <row r="2" spans="1:17" ht="25.5" customHeight="1" x14ac:dyDescent="0.25">
      <c r="A2" s="87" t="s">
        <v>39</v>
      </c>
      <c r="B2" s="88"/>
      <c r="C2" s="88"/>
      <c r="D2" s="88"/>
      <c r="E2" s="88"/>
      <c r="F2" s="88"/>
      <c r="G2" s="88"/>
      <c r="H2" s="88"/>
      <c r="I2" s="14"/>
      <c r="J2" s="14"/>
      <c r="K2" s="14"/>
      <c r="L2" s="14"/>
      <c r="M2" s="14"/>
      <c r="N2" s="14"/>
      <c r="O2" s="14"/>
      <c r="P2" s="14"/>
    </row>
    <row r="3" spans="1:17" x14ac:dyDescent="0.25">
      <c r="A3" s="3" t="s">
        <v>0</v>
      </c>
      <c r="B3" s="2"/>
      <c r="C3" s="2"/>
      <c r="D3" s="11" t="s">
        <v>23</v>
      </c>
      <c r="E3" s="12" t="s">
        <v>32</v>
      </c>
      <c r="F3" s="65"/>
      <c r="G3" s="65"/>
      <c r="H3" s="36"/>
      <c r="I3" s="65" t="s">
        <v>1</v>
      </c>
      <c r="J3" s="65"/>
      <c r="K3" s="14"/>
      <c r="L3" s="14"/>
      <c r="M3" s="14"/>
      <c r="N3" s="14"/>
      <c r="O3" s="14"/>
      <c r="P3" s="14"/>
    </row>
    <row r="4" spans="1:17" x14ac:dyDescent="0.25">
      <c r="A4" s="67"/>
      <c r="B4" s="67"/>
      <c r="C4" s="15"/>
      <c r="D4" s="16" t="s">
        <v>25</v>
      </c>
      <c r="E4" s="13">
        <v>2</v>
      </c>
      <c r="F4" s="89"/>
      <c r="G4" s="89"/>
      <c r="H4" s="37"/>
      <c r="I4" s="37"/>
      <c r="J4" s="43" t="s">
        <v>93</v>
      </c>
      <c r="K4" s="14"/>
      <c r="L4" s="14"/>
      <c r="M4" s="14"/>
      <c r="N4" s="14"/>
      <c r="O4" s="14"/>
      <c r="P4" s="14"/>
    </row>
    <row r="5" spans="1:17" x14ac:dyDescent="0.25">
      <c r="A5" s="77" t="s">
        <v>88</v>
      </c>
      <c r="B5" s="78" t="s">
        <v>26</v>
      </c>
      <c r="C5" s="80" t="s">
        <v>27</v>
      </c>
      <c r="D5" s="81"/>
      <c r="E5" s="77" t="s">
        <v>3</v>
      </c>
      <c r="F5" s="77"/>
      <c r="G5" s="77"/>
      <c r="H5" s="78" t="s">
        <v>4</v>
      </c>
      <c r="I5" s="70" t="s">
        <v>86</v>
      </c>
      <c r="J5" s="71"/>
      <c r="K5" s="71"/>
      <c r="L5" s="72"/>
      <c r="M5" s="70" t="s">
        <v>87</v>
      </c>
      <c r="N5" s="71"/>
      <c r="O5" s="71"/>
      <c r="P5" s="72"/>
    </row>
    <row r="6" spans="1:17" ht="33" customHeight="1" x14ac:dyDescent="0.25">
      <c r="A6" s="77"/>
      <c r="B6" s="79"/>
      <c r="C6" s="82"/>
      <c r="D6" s="83"/>
      <c r="E6" s="27" t="s">
        <v>5</v>
      </c>
      <c r="F6" s="27" t="s">
        <v>6</v>
      </c>
      <c r="G6" s="27" t="s">
        <v>7</v>
      </c>
      <c r="H6" s="79"/>
      <c r="I6" s="35" t="s">
        <v>79</v>
      </c>
      <c r="J6" s="35" t="s">
        <v>80</v>
      </c>
      <c r="K6" s="35" t="s">
        <v>81</v>
      </c>
      <c r="L6" s="35" t="s">
        <v>82</v>
      </c>
      <c r="M6" s="35" t="s">
        <v>83</v>
      </c>
      <c r="N6" s="35" t="s">
        <v>84</v>
      </c>
      <c r="O6" s="35" t="s">
        <v>89</v>
      </c>
      <c r="P6" s="35" t="s">
        <v>85</v>
      </c>
    </row>
    <row r="7" spans="1:17" x14ac:dyDescent="0.25">
      <c r="A7" s="18">
        <v>1</v>
      </c>
      <c r="B7" s="18">
        <v>2</v>
      </c>
      <c r="C7" s="73">
        <v>3</v>
      </c>
      <c r="D7" s="74"/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>
        <v>15</v>
      </c>
    </row>
    <row r="8" spans="1:17" x14ac:dyDescent="0.25">
      <c r="A8" s="85" t="s">
        <v>8</v>
      </c>
      <c r="B8" s="86"/>
      <c r="C8" s="28"/>
      <c r="D8" s="28"/>
      <c r="E8" s="28"/>
      <c r="F8" s="28"/>
      <c r="G8" s="28"/>
      <c r="H8" s="28"/>
      <c r="I8" s="34"/>
      <c r="J8" s="34"/>
      <c r="K8" s="34"/>
      <c r="L8" s="34"/>
      <c r="M8" s="34"/>
      <c r="N8" s="34"/>
      <c r="O8" s="34"/>
      <c r="P8" s="34"/>
    </row>
    <row r="9" spans="1:17" ht="30" x14ac:dyDescent="0.25">
      <c r="A9" s="6">
        <v>120</v>
      </c>
      <c r="B9" s="4" t="s">
        <v>65</v>
      </c>
      <c r="C9" s="58">
        <v>200</v>
      </c>
      <c r="D9" s="59"/>
      <c r="E9" s="9">
        <v>5.47</v>
      </c>
      <c r="F9" s="9">
        <v>4.75</v>
      </c>
      <c r="G9" s="9">
        <v>19</v>
      </c>
      <c r="H9" s="9">
        <v>150</v>
      </c>
      <c r="I9" s="29">
        <v>0.09</v>
      </c>
      <c r="J9" s="5">
        <v>0.83</v>
      </c>
      <c r="K9" s="29">
        <v>33</v>
      </c>
      <c r="L9" s="29">
        <v>18.5</v>
      </c>
      <c r="M9" s="29">
        <v>163</v>
      </c>
      <c r="N9" s="5">
        <v>136.9</v>
      </c>
      <c r="O9" s="29">
        <v>26.7</v>
      </c>
      <c r="P9" s="29">
        <v>0.65</v>
      </c>
    </row>
    <row r="10" spans="1:17" x14ac:dyDescent="0.25">
      <c r="A10" s="6">
        <v>379</v>
      </c>
      <c r="B10" s="49" t="s">
        <v>98</v>
      </c>
      <c r="C10" s="58">
        <v>200</v>
      </c>
      <c r="D10" s="59"/>
      <c r="E10" s="9">
        <v>6.4</v>
      </c>
      <c r="F10" s="9">
        <v>2.8</v>
      </c>
      <c r="G10" s="9">
        <v>29.8</v>
      </c>
      <c r="H10" s="9">
        <v>155.19999999999999</v>
      </c>
      <c r="I10" s="5">
        <v>0.03</v>
      </c>
      <c r="J10" s="5">
        <v>1.47</v>
      </c>
      <c r="K10" s="5" t="s">
        <v>11</v>
      </c>
      <c r="L10" s="5" t="s">
        <v>11</v>
      </c>
      <c r="M10" s="5">
        <v>158.66999999999999</v>
      </c>
      <c r="N10" s="5">
        <v>132</v>
      </c>
      <c r="O10" s="5">
        <v>29.33</v>
      </c>
      <c r="P10" s="5">
        <v>155.19999999999999</v>
      </c>
    </row>
    <row r="11" spans="1:17" x14ac:dyDescent="0.25">
      <c r="A11" s="5" t="s">
        <v>12</v>
      </c>
      <c r="B11" s="20" t="s">
        <v>91</v>
      </c>
      <c r="C11" s="58">
        <v>30</v>
      </c>
      <c r="D11" s="59"/>
      <c r="E11" s="9">
        <v>2.2799999999999998</v>
      </c>
      <c r="F11" s="9">
        <v>0.24</v>
      </c>
      <c r="G11" s="9">
        <v>15.35</v>
      </c>
      <c r="H11" s="9">
        <v>70.319999999999993</v>
      </c>
      <c r="I11" s="9">
        <v>0.03</v>
      </c>
      <c r="J11" s="9" t="s">
        <v>11</v>
      </c>
      <c r="K11" s="9" t="s">
        <v>11</v>
      </c>
      <c r="L11" s="55" t="s">
        <v>11</v>
      </c>
      <c r="M11" s="9">
        <v>6</v>
      </c>
      <c r="N11" s="55" t="s">
        <v>11</v>
      </c>
      <c r="O11" s="55" t="s">
        <v>11</v>
      </c>
      <c r="P11" s="9">
        <v>0.33</v>
      </c>
    </row>
    <row r="12" spans="1:17" x14ac:dyDescent="0.25">
      <c r="A12" s="5">
        <v>338</v>
      </c>
      <c r="B12" s="20" t="s">
        <v>42</v>
      </c>
      <c r="C12" s="68">
        <v>150</v>
      </c>
      <c r="D12" s="94"/>
      <c r="E12" s="8">
        <v>0.6</v>
      </c>
      <c r="F12" s="8">
        <v>0.5</v>
      </c>
      <c r="G12" s="8">
        <v>16.45</v>
      </c>
      <c r="H12" s="8">
        <v>70.5</v>
      </c>
      <c r="I12" s="8">
        <v>0.03</v>
      </c>
      <c r="J12" s="8">
        <v>7.5</v>
      </c>
      <c r="K12" s="8">
        <v>3</v>
      </c>
      <c r="L12" s="8">
        <v>0.6</v>
      </c>
      <c r="M12" s="8">
        <v>28.5</v>
      </c>
      <c r="N12" s="8">
        <v>24</v>
      </c>
      <c r="O12" s="8">
        <v>18</v>
      </c>
      <c r="P12" s="8">
        <v>3.45</v>
      </c>
      <c r="Q12" s="50"/>
    </row>
    <row r="13" spans="1:17" x14ac:dyDescent="0.25">
      <c r="A13" s="47" t="s">
        <v>76</v>
      </c>
      <c r="B13" s="48"/>
      <c r="C13" s="62">
        <f>SUM(C9:D12)</f>
        <v>580</v>
      </c>
      <c r="D13" s="63"/>
      <c r="E13" s="7">
        <f t="shared" ref="E13:P13" si="0">SUM(E9:E12)</f>
        <v>14.75</v>
      </c>
      <c r="F13" s="7">
        <f t="shared" si="0"/>
        <v>8.2899999999999991</v>
      </c>
      <c r="G13" s="7">
        <f t="shared" si="0"/>
        <v>80.599999999999994</v>
      </c>
      <c r="H13" s="7">
        <f t="shared" si="0"/>
        <v>446.02</v>
      </c>
      <c r="I13" s="10">
        <f t="shared" si="0"/>
        <v>0.18</v>
      </c>
      <c r="J13" s="7">
        <f t="shared" si="0"/>
        <v>9.8000000000000007</v>
      </c>
      <c r="K13" s="10">
        <f t="shared" si="0"/>
        <v>36</v>
      </c>
      <c r="L13" s="10">
        <f t="shared" si="0"/>
        <v>19.100000000000001</v>
      </c>
      <c r="M13" s="10">
        <f t="shared" si="0"/>
        <v>356.16999999999996</v>
      </c>
      <c r="N13" s="10">
        <f t="shared" si="0"/>
        <v>292.89999999999998</v>
      </c>
      <c r="O13" s="10">
        <f t="shared" si="0"/>
        <v>74.03</v>
      </c>
      <c r="P13" s="10">
        <f t="shared" si="0"/>
        <v>159.63</v>
      </c>
    </row>
  </sheetData>
  <mergeCells count="21">
    <mergeCell ref="C13:D13"/>
    <mergeCell ref="F4:G4"/>
    <mergeCell ref="C9:D9"/>
    <mergeCell ref="C10:D10"/>
    <mergeCell ref="C11:D11"/>
    <mergeCell ref="C12:D12"/>
    <mergeCell ref="K1:P1"/>
    <mergeCell ref="I3:J3"/>
    <mergeCell ref="I5:L5"/>
    <mergeCell ref="M5:P5"/>
    <mergeCell ref="C7:D7"/>
    <mergeCell ref="H5:H6"/>
    <mergeCell ref="D1:H1"/>
    <mergeCell ref="A2:H2"/>
    <mergeCell ref="F3:G3"/>
    <mergeCell ref="A4:B4"/>
    <mergeCell ref="A8:B8"/>
    <mergeCell ref="A5:A6"/>
    <mergeCell ref="B5:B6"/>
    <mergeCell ref="C5:D6"/>
    <mergeCell ref="E5:G5"/>
  </mergeCells>
  <pageMargins left="0.16" right="0.16" top="1.0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1.1.</vt:lpstr>
      <vt:lpstr>1.2.</vt:lpstr>
      <vt:lpstr>1.3.</vt:lpstr>
      <vt:lpstr>1.4.</vt:lpstr>
      <vt:lpstr>1.5.</vt:lpstr>
      <vt:lpstr>2.1.</vt:lpstr>
      <vt:lpstr>2.2.</vt:lpstr>
      <vt:lpstr>2.3.</vt:lpstr>
      <vt:lpstr>2.4.</vt:lpstr>
      <vt:lpstr>2.5.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tester</cp:lastModifiedBy>
  <cp:lastPrinted>2020-08-27T04:39:11Z</cp:lastPrinted>
  <dcterms:created xsi:type="dcterms:W3CDTF">2014-09-22T17:14:04Z</dcterms:created>
  <dcterms:modified xsi:type="dcterms:W3CDTF">2020-08-27T04:39:51Z</dcterms:modified>
</cp:coreProperties>
</file>